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5" yWindow="3090" windowWidth="11340" windowHeight="4665" firstSheet="2" activeTab="2"/>
  </bookViews>
  <sheets>
    <sheet name="Revised Calculation of EPS" sheetId="1" state="hidden" r:id="rId1"/>
    <sheet name="Condensed IS (Amended)" sheetId="2" state="hidden" r:id="rId2"/>
    <sheet name="Condensed IS" sheetId="3" r:id="rId3"/>
    <sheet name="Condensed BS" sheetId="4" r:id="rId4"/>
    <sheet name="Condensed SCIE" sheetId="5" r:id="rId5"/>
    <sheet name="Condensed CF" sheetId="6" r:id="rId6"/>
  </sheets>
  <externalReferences>
    <externalReference r:id="rId9"/>
  </externalReferences>
  <definedNames>
    <definedName name="_xlnm.Print_Area" localSheetId="3">'Condensed BS'!$A$1:$F$64</definedName>
    <definedName name="_xlnm.Print_Area" localSheetId="5">'Condensed CF'!$A$1:$G$92</definedName>
    <definedName name="_xlnm.Print_Area" localSheetId="2">'Condensed IS'!$A$1:$K$47</definedName>
    <definedName name="_xlnm.Print_Area" localSheetId="1">'Condensed IS (Amended)'!$A$1:$L$50</definedName>
    <definedName name="_xlnm.Print_Area" localSheetId="4">'Condensed SCIE'!$A$1:$T$58</definedName>
    <definedName name="_xlnm.Print_Area" localSheetId="0">'Revised Calculation of EPS'!$B$1:$M$50</definedName>
  </definedNames>
  <calcPr fullCalcOnLoad="1"/>
</workbook>
</file>

<file path=xl/comments3.xml><?xml version="1.0" encoding="utf-8"?>
<comments xmlns="http://schemas.openxmlformats.org/spreadsheetml/2006/main">
  <authors>
    <author>Wiinie</author>
  </authors>
  <commentList>
    <comment ref="C26" authorId="0">
      <text>
        <r>
          <rPr>
            <b/>
            <sz val="8"/>
            <rFont val="Tahoma"/>
            <family val="0"/>
          </rPr>
          <t>Wiinie:</t>
        </r>
        <r>
          <rPr>
            <sz val="8"/>
            <rFont val="Tahoma"/>
            <family val="0"/>
          </rPr>
          <t xml:space="preserve">
net of tax</t>
        </r>
      </text>
    </comment>
  </commentList>
</comments>
</file>

<file path=xl/sharedStrings.xml><?xml version="1.0" encoding="utf-8"?>
<sst xmlns="http://schemas.openxmlformats.org/spreadsheetml/2006/main" count="360" uniqueCount="223">
  <si>
    <t>Note</t>
  </si>
  <si>
    <t>RM'000</t>
  </si>
  <si>
    <t>Other operating income</t>
  </si>
  <si>
    <t>CONDENSED CONSOLIDATED BALANCE SHEET</t>
  </si>
  <si>
    <t>Inventories</t>
  </si>
  <si>
    <t>Trade receivables</t>
  </si>
  <si>
    <t>Deferred tax liabilities</t>
  </si>
  <si>
    <t>Minority interests</t>
  </si>
  <si>
    <t>Reserves</t>
  </si>
  <si>
    <t>Unaudited</t>
  </si>
  <si>
    <t>Property, plant and equipment</t>
  </si>
  <si>
    <t>Investment in unquoted shares - at cost</t>
  </si>
  <si>
    <t>Trade payables</t>
  </si>
  <si>
    <t>Translation</t>
  </si>
  <si>
    <t>Total</t>
  </si>
  <si>
    <t>adjustment</t>
  </si>
  <si>
    <t>Capital</t>
  </si>
  <si>
    <t>capital</t>
  </si>
  <si>
    <t>account</t>
  </si>
  <si>
    <t>equity</t>
  </si>
  <si>
    <t>CONDENSED CONSOLIDATED STATEMENT OF CHANGES IN EQUITY</t>
  </si>
  <si>
    <t>Issued</t>
  </si>
  <si>
    <t>reserve</t>
  </si>
  <si>
    <t>profit</t>
  </si>
  <si>
    <t>CONDENSED CONSOLIDATED CASH FLOW STATEMENT</t>
  </si>
  <si>
    <t>Adjustments for:</t>
  </si>
  <si>
    <t xml:space="preserve"> Depreciation of property, plant and equipment</t>
  </si>
  <si>
    <t xml:space="preserve"> Interest income</t>
  </si>
  <si>
    <t>(Increase)/Decrease in:</t>
  </si>
  <si>
    <t xml:space="preserve"> Inventories</t>
  </si>
  <si>
    <t xml:space="preserve"> Trade receivables</t>
  </si>
  <si>
    <t xml:space="preserve"> Other receivables and prepaid expenses</t>
  </si>
  <si>
    <t xml:space="preserve"> Trade payables</t>
  </si>
  <si>
    <t xml:space="preserve"> Other payables and accrued expenses</t>
  </si>
  <si>
    <t xml:space="preserve"> Amount owing to associated company</t>
  </si>
  <si>
    <t>Income tax paid</t>
  </si>
  <si>
    <t>Proceeds from disposal of property, plant and equipment</t>
  </si>
  <si>
    <t>Interest received</t>
  </si>
  <si>
    <t>Payment of hire-purchase payables</t>
  </si>
  <si>
    <t>Effects of changes in exchange rates</t>
  </si>
  <si>
    <t>Finance cost paid</t>
  </si>
  <si>
    <t>Revenue</t>
  </si>
  <si>
    <t>- dilluted</t>
  </si>
  <si>
    <t>N/A</t>
  </si>
  <si>
    <t>(The figures have not been audited)</t>
  </si>
  <si>
    <t>- basic</t>
  </si>
  <si>
    <t>CASH FLOWS FROM/(USED IN) INVESTING ACTIVITIES</t>
  </si>
  <si>
    <t>CASH FLOWS FROM/(USED IN) FINANCING ACTIVITIES</t>
  </si>
  <si>
    <t>CASH FLOWS FROM/(USED IN) OPERATING ACTIVITIES</t>
  </si>
  <si>
    <t>Finance costs</t>
  </si>
  <si>
    <t xml:space="preserve"> Finance costs</t>
  </si>
  <si>
    <t>Share in results of associated company</t>
  </si>
  <si>
    <t xml:space="preserve"> Share in results of associated company</t>
  </si>
  <si>
    <t>Audited</t>
  </si>
  <si>
    <t>Individual Quarter</t>
  </si>
  <si>
    <t>Quarter</t>
  </si>
  <si>
    <t>Cumulative Quarter</t>
  </si>
  <si>
    <t xml:space="preserve">Preceding Year </t>
  </si>
  <si>
    <t>(These figures have not been audited)</t>
  </si>
  <si>
    <t>Current Year</t>
  </si>
  <si>
    <t>CONDENSED CONSOLIDATED INCOME STATEMENT</t>
  </si>
  <si>
    <t>Costs of sales</t>
  </si>
  <si>
    <t>Gross profit</t>
  </si>
  <si>
    <t>Administrative expenses</t>
  </si>
  <si>
    <t>Taxation</t>
  </si>
  <si>
    <t>Company and subsidiaries</t>
  </si>
  <si>
    <t>SAAG CONSOLIDATED (M) BHD</t>
  </si>
  <si>
    <t xml:space="preserve"> Contract work-in-progress</t>
  </si>
  <si>
    <t>Increase/(Decrease) in:</t>
  </si>
  <si>
    <t>Net tangible assets per share (RM)</t>
  </si>
  <si>
    <t>Associate</t>
  </si>
  <si>
    <t>Share</t>
  </si>
  <si>
    <t xml:space="preserve"> Loss on disposal of quoted shares</t>
  </si>
  <si>
    <t xml:space="preserve">The Condensed Consolidated Income Statement should be read in conjunction with the Annual Financial Report for the year ended </t>
  </si>
  <si>
    <t>premium</t>
  </si>
  <si>
    <t>Cash and cash equivalents comprise the following balance sheet amounts:</t>
  </si>
  <si>
    <t>Cash on hand and at banks</t>
  </si>
  <si>
    <t>Bank overdrafts</t>
  </si>
  <si>
    <t>Fixed deposits with licensed banks</t>
  </si>
  <si>
    <t>Deferred tax assets</t>
  </si>
  <si>
    <t xml:space="preserve"> Gain on disposal of property, plant and equipment</t>
  </si>
  <si>
    <t>Proceeds from disposal of quoted shares</t>
  </si>
  <si>
    <t>Acquisition of subsidiary companies</t>
  </si>
  <si>
    <t>Translation adjustment for the year</t>
  </si>
  <si>
    <t>31 December 2004.</t>
  </si>
  <si>
    <t>Long-term borrowings</t>
  </si>
  <si>
    <t>Reserve on</t>
  </si>
  <si>
    <t>consolidation</t>
  </si>
  <si>
    <t>Net profit for the year</t>
  </si>
  <si>
    <t>Income tax refund</t>
  </si>
  <si>
    <t>Repayment of bank borrowings</t>
  </si>
  <si>
    <t xml:space="preserve"> Property, plant and equipment written off</t>
  </si>
  <si>
    <t>Dividend received</t>
  </si>
  <si>
    <t>Operating profit/(loss) before finance cost</t>
  </si>
  <si>
    <t>Operating profit/(loss) after finance cost</t>
  </si>
  <si>
    <t>Profit/(loss) from ordinary activity before taxation</t>
  </si>
  <si>
    <t>Profit/(loss) from ordinary activity after taxation</t>
  </si>
  <si>
    <t>Net profit for the period</t>
  </si>
  <si>
    <t>Profit per ordinary share (sen)</t>
  </si>
  <si>
    <t>Issue of shares</t>
  </si>
  <si>
    <t>Profit/(Loss) before tax</t>
  </si>
  <si>
    <t>Proceeds from issue of shares</t>
  </si>
  <si>
    <t>Interim report for the nine months ended 30 September 2005</t>
  </si>
  <si>
    <t>Share issue expenses</t>
  </si>
  <si>
    <t>Expenses incurred for corporate exercise</t>
  </si>
  <si>
    <t>Bad Debts Written off</t>
  </si>
  <si>
    <t>Increase in investment in subsidiary company</t>
  </si>
  <si>
    <t>Individual</t>
  </si>
  <si>
    <t xml:space="preserve">lower GP </t>
  </si>
  <si>
    <t>varaince</t>
  </si>
  <si>
    <t>Q3 s Q2</t>
  </si>
  <si>
    <t>lower o income in Q3 cos Shan compensation in Q2 850k</t>
  </si>
  <si>
    <t>higher finance cost at RR(new loan) and Bhd (Exim Bank)</t>
  </si>
  <si>
    <t>Net Cash Used In Investing Activities</t>
  </si>
  <si>
    <t>Amendment to Note 25 of Q3 2005 Financial Report</t>
  </si>
  <si>
    <t>Weighted Average Number of shares during the period</t>
  </si>
  <si>
    <t>Number of ordinary shares as at 1 Jan 2005</t>
  </si>
  <si>
    <t>Number of ordinary shares as at 30 Sep 2005</t>
  </si>
  <si>
    <t>Individual Qtr</t>
  </si>
  <si>
    <t>Cumulative Qtr</t>
  </si>
  <si>
    <t>Net profit for the period (RM'000)</t>
  </si>
  <si>
    <t>Number of days from 1 Jan 2005 to 30 Sep 2005 (Year to date)</t>
  </si>
  <si>
    <t>Number of days from 1 Jul 2005 to 30 Sep 2005 (Current quarter)</t>
  </si>
  <si>
    <t>Issuance of shares during the year :</t>
  </si>
  <si>
    <t xml:space="preserve">  Exercise of ESOS - 10 May 2005</t>
  </si>
  <si>
    <t xml:space="preserve">  Private Placement - 28 July 2005</t>
  </si>
  <si>
    <t>NA</t>
  </si>
  <si>
    <t>Working :</t>
  </si>
  <si>
    <t>Note 25 (Amended)</t>
  </si>
  <si>
    <t>Earnings Per Share</t>
  </si>
  <si>
    <t>As at 31.12.2005</t>
  </si>
  <si>
    <t>Acquisition of a subsidiary company</t>
  </si>
  <si>
    <t xml:space="preserve">Acquisition of additional interest in a </t>
  </si>
  <si>
    <t xml:space="preserve">  subsidiary company</t>
  </si>
  <si>
    <t>Allowance for slow-moving inventories</t>
  </si>
  <si>
    <t>Goodwill written off</t>
  </si>
  <si>
    <t>Waiver of bank borrowings</t>
  </si>
  <si>
    <t>Allowance for doubtful debts no longer required</t>
  </si>
  <si>
    <t>Proceeds from issue of shares to minority shareholders of subsidiary company</t>
  </si>
  <si>
    <t>NET INCREASE/(DECREASE) IN CASH AND CASH EQUIVALENTS</t>
  </si>
  <si>
    <t>Net Assets per share (RM)</t>
  </si>
  <si>
    <t xml:space="preserve">Allowance for doubtful debts </t>
  </si>
  <si>
    <t>Attributable to:</t>
  </si>
  <si>
    <t>Earnings per share (sen)</t>
  </si>
  <si>
    <t>Total Liabilities</t>
  </si>
  <si>
    <t>Equity</t>
  </si>
  <si>
    <t xml:space="preserve">  the Company</t>
  </si>
  <si>
    <t>Minority Interest</t>
  </si>
  <si>
    <t xml:space="preserve">Total Equity </t>
  </si>
  <si>
    <t>Total Equity Attributable to Shareholders of</t>
  </si>
  <si>
    <t xml:space="preserve">Goodwill </t>
  </si>
  <si>
    <t>Short Term borrowings</t>
  </si>
  <si>
    <t>Capitalisation of expenses in relation</t>
  </si>
  <si>
    <t xml:space="preserve">   to acquisition of subsidiary in prior year</t>
  </si>
  <si>
    <t>Dilution of interest in subsidiary company</t>
  </si>
  <si>
    <t>Translation adjustment for the period</t>
  </si>
  <si>
    <t>Less: Fixed deposit pledged</t>
  </si>
  <si>
    <t>Other receivables</t>
  </si>
  <si>
    <t>Interest paid</t>
  </si>
  <si>
    <t>Purchase of property, plant and equipment</t>
  </si>
  <si>
    <t>Proceeds in bank borrowings</t>
  </si>
  <si>
    <t>Repayment of advance from directors</t>
  </si>
  <si>
    <t>Operating Profit Before Working Capital Changes</t>
  </si>
  <si>
    <t xml:space="preserve">Minority </t>
  </si>
  <si>
    <t>Interest</t>
  </si>
  <si>
    <t>Held -to-maturity investment</t>
  </si>
  <si>
    <t>6 months ended</t>
  </si>
  <si>
    <t>30.06.06</t>
  </si>
  <si>
    <t>30.06.05</t>
  </si>
  <si>
    <t>As at 30.06.2006</t>
  </si>
  <si>
    <t>Purchase of quoted investment</t>
  </si>
  <si>
    <t>Amount due from contract customer</t>
  </si>
  <si>
    <t xml:space="preserve"> Unrealised (gain)/loss on foreign exchange - net</t>
  </si>
  <si>
    <t>Payment for acquisition of subsidiary company</t>
  </si>
  <si>
    <t>(Increase)/Decrease in fixed deposits pledged</t>
  </si>
  <si>
    <t>CASH AND CASH EQUIVALENTS AT BEGINNING OF PERIOD</t>
  </si>
  <si>
    <t>CASH AND CASH EQUIVALENTS AT END OF PERIOD</t>
  </si>
  <si>
    <t>Cash From Operations</t>
  </si>
  <si>
    <t>Net Cash From Operating Activities</t>
  </si>
  <si>
    <t>Net Cash (Used In) /From Financing Activities</t>
  </si>
  <si>
    <t>Equity holders of the Company</t>
  </si>
  <si>
    <t>Other operating expenses</t>
  </si>
  <si>
    <t>Other income</t>
  </si>
  <si>
    <t>Profit from operations</t>
  </si>
  <si>
    <t>Profit before taxation</t>
  </si>
  <si>
    <t>31 December 2005 and the accompanying explanatory notes attached to the interim financial statements.</t>
  </si>
  <si>
    <t xml:space="preserve">The condensed consolidated income statement should be read in conjunction with the audited financial statements for the year ended </t>
  </si>
  <si>
    <t>The condensed consolidated  statement of changes in equity should be read in conjunction with the audited financial statements for the year ended '31 December 2005 and the accompanying explanatory notes attached to the interim financial statements.</t>
  </si>
  <si>
    <t xml:space="preserve">The condensed consolidated cashflow Statement should be read in conjunction with the audited financial statements for the year ended </t>
  </si>
  <si>
    <t>ASSETS</t>
  </si>
  <si>
    <t>Non-Current assets</t>
  </si>
  <si>
    <t>Current assets</t>
  </si>
  <si>
    <t>TOTAL ASSETS</t>
  </si>
  <si>
    <t>EQUITY AND LIABILITIES</t>
  </si>
  <si>
    <t>Non-current liabilities</t>
  </si>
  <si>
    <t>Current liabilities</t>
  </si>
  <si>
    <t>TOTAL EQUITY AND LIABILITIES</t>
  </si>
  <si>
    <t>Investment in associates</t>
  </si>
  <si>
    <t>Cash and bank balances</t>
  </si>
  <si>
    <t xml:space="preserve">Other payables </t>
  </si>
  <si>
    <t>Amount due to asociates</t>
  </si>
  <si>
    <t>Tax payable</t>
  </si>
  <si>
    <t xml:space="preserve">Hire-purchase payables </t>
  </si>
  <si>
    <t>Hire purchase payable</t>
  </si>
  <si>
    <t>Share capital</t>
  </si>
  <si>
    <t>As previously stated</t>
  </si>
  <si>
    <t>Effect of adopting FRS 3</t>
  </si>
  <si>
    <t>Retained</t>
  </si>
  <si>
    <t>At 1 January 2005</t>
  </si>
  <si>
    <t>At 31 December 2005</t>
  </si>
  <si>
    <t>At 1 January 2006</t>
  </si>
  <si>
    <t>At 1 January 2006(Restated)</t>
  </si>
  <si>
    <t>Issued of ordinary share pursuant to ESOS</t>
  </si>
  <si>
    <t>At 30 June 2006</t>
  </si>
  <si>
    <t xml:space="preserve">Issued of ordinary share pursuant to </t>
  </si>
  <si>
    <t xml:space="preserve">   private placement</t>
  </si>
  <si>
    <t>Amount due to contract customer</t>
  </si>
  <si>
    <t>Share premium arising on ESOS</t>
  </si>
  <si>
    <t xml:space="preserve">The condensed consolidated balance sheet should be read in conjunction with the audited financial statements </t>
  </si>
  <si>
    <t>financial statements.</t>
  </si>
  <si>
    <t xml:space="preserve">for the year ended 31 December 2005 and the accompanying explanatory notes attached to the interim </t>
  </si>
  <si>
    <t>Other Investments</t>
  </si>
  <si>
    <t>Interim financial statements for the quarter ended 30 June 2006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</si>
</sst>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d\-mmm\-yyyy"/>
    <numFmt numFmtId="167" formatCode="dd\ mmm\ yyyy"/>
    <numFmt numFmtId="168" formatCode="0.00_);\(0.00\)"/>
    <numFmt numFmtId="169" formatCode="#,##0.0_);\(#,##0.0\)"/>
    <numFmt numFmtId="170" formatCode="#,##0.0_);[Red]\(#,##0.0\)"/>
    <numFmt numFmtId="171" formatCode="_(* #,##0.000_);_(* \(#,##0.000\);_(* &quot;-&quot;??_);_(@_)"/>
    <numFmt numFmtId="172" formatCode="_(* #,##0.0000_);_(* \(#,##0.0000\);_(* &quot;-&quot;??_);_(@_)"/>
    <numFmt numFmtId="173" formatCode="_(* #,##0.00000_);_(* \(#,##0.00000\);_(* &quot;-&quot;??_);_(@_)"/>
    <numFmt numFmtId="174" formatCode="_(* #,##0.000000_);_(* \(#,##0.000000\);_(* &quot;-&quot;??_);_(@_)"/>
    <numFmt numFmtId="175" formatCode="_(* #,##0.0000000_);_(* \(#,##0.0000000\);_(* &quot;-&quot;??_);_(@_)"/>
    <numFmt numFmtId="176" formatCode="0.0"/>
    <numFmt numFmtId="177" formatCode="#,##0.000000_);\(#,##0.000000\)"/>
  </numFmts>
  <fonts count="12">
    <font>
      <sz val="10"/>
      <name val="Arial"/>
      <family val="0"/>
    </font>
    <font>
      <b/>
      <sz val="10"/>
      <name val="Arial"/>
      <family val="2"/>
    </font>
    <font>
      <i/>
      <sz val="10"/>
      <name val="Arial"/>
      <family val="2"/>
    </font>
    <font>
      <b/>
      <i/>
      <sz val="10"/>
      <name val="Arial"/>
      <family val="2"/>
    </font>
    <font>
      <sz val="10"/>
      <color indexed="8"/>
      <name val="Arial"/>
      <family val="2"/>
    </font>
    <font>
      <u val="single"/>
      <sz val="10"/>
      <color indexed="12"/>
      <name val="Arial"/>
      <family val="0"/>
    </font>
    <font>
      <u val="single"/>
      <sz val="10"/>
      <color indexed="36"/>
      <name val="Arial"/>
      <family val="0"/>
    </font>
    <font>
      <sz val="10"/>
      <color indexed="10"/>
      <name val="Arial"/>
      <family val="2"/>
    </font>
    <font>
      <u val="single"/>
      <sz val="10"/>
      <name val="Arial"/>
      <family val="0"/>
    </font>
    <font>
      <b/>
      <sz val="8"/>
      <name val="Tahoma"/>
      <family val="0"/>
    </font>
    <font>
      <sz val="8"/>
      <name val="Tahoma"/>
      <family val="0"/>
    </font>
    <font>
      <b/>
      <sz val="8"/>
      <name val="Arial"/>
      <family val="2"/>
    </font>
  </fonts>
  <fills count="3">
    <fill>
      <patternFill/>
    </fill>
    <fill>
      <patternFill patternType="gray125"/>
    </fill>
    <fill>
      <patternFill patternType="solid">
        <fgColor indexed="13"/>
        <bgColor indexed="64"/>
      </patternFill>
    </fill>
  </fills>
  <borders count="14">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38" fontId="1" fillId="0" borderId="0" xfId="0" applyNumberFormat="1" applyFont="1" applyAlignment="1">
      <alignment/>
    </xf>
    <xf numFmtId="38" fontId="0" fillId="0" borderId="0" xfId="0" applyNumberFormat="1" applyFont="1" applyAlignment="1">
      <alignment/>
    </xf>
    <xf numFmtId="38" fontId="0" fillId="0" borderId="0" xfId="0" applyNumberFormat="1" applyFont="1" applyAlignment="1">
      <alignment horizontal="right"/>
    </xf>
    <xf numFmtId="38" fontId="1" fillId="0" borderId="0" xfId="0" applyNumberFormat="1" applyFont="1" applyAlignment="1">
      <alignment horizontal="center"/>
    </xf>
    <xf numFmtId="0" fontId="0" fillId="0" borderId="0" xfId="0" applyAlignment="1">
      <alignment horizontal="center"/>
    </xf>
    <xf numFmtId="38" fontId="1" fillId="0" borderId="0" xfId="0" applyNumberFormat="1" applyFont="1" applyAlignment="1">
      <alignment horizontal="right"/>
    </xf>
    <xf numFmtId="38" fontId="0" fillId="0" borderId="0" xfId="0" applyNumberFormat="1" applyFont="1" applyAlignment="1">
      <alignment horizontal="center"/>
    </xf>
    <xf numFmtId="38" fontId="0" fillId="0" borderId="0" xfId="0" applyNumberFormat="1" applyFont="1" applyBorder="1" applyAlignment="1">
      <alignment horizontal="right"/>
    </xf>
    <xf numFmtId="38" fontId="0" fillId="0" borderId="0" xfId="0" applyNumberFormat="1" applyFont="1" applyFill="1" applyBorder="1" applyAlignment="1">
      <alignment horizontal="right"/>
    </xf>
    <xf numFmtId="38" fontId="0" fillId="0" borderId="0" xfId="0" applyNumberFormat="1" applyFont="1" applyFill="1" applyAlignment="1">
      <alignment horizontal="right"/>
    </xf>
    <xf numFmtId="164" fontId="0" fillId="0" borderId="0" xfId="15" applyNumberFormat="1" applyAlignment="1">
      <alignment/>
    </xf>
    <xf numFmtId="164" fontId="0" fillId="0" borderId="0" xfId="15" applyNumberFormat="1" applyAlignment="1">
      <alignment/>
    </xf>
    <xf numFmtId="164" fontId="0" fillId="0" borderId="1" xfId="0" applyNumberFormat="1" applyBorder="1" applyAlignment="1">
      <alignment/>
    </xf>
    <xf numFmtId="164" fontId="0" fillId="0" borderId="0" xfId="15" applyNumberFormat="1" applyBorder="1" applyAlignment="1">
      <alignment/>
    </xf>
    <xf numFmtId="0" fontId="0" fillId="0" borderId="0" xfId="0" applyBorder="1" applyAlignment="1">
      <alignment/>
    </xf>
    <xf numFmtId="164" fontId="0" fillId="0" borderId="0" xfId="15" applyNumberFormat="1" applyFill="1" applyAlignment="1">
      <alignment/>
    </xf>
    <xf numFmtId="38" fontId="0" fillId="0" borderId="0" xfId="0" applyNumberFormat="1" applyFont="1" applyBorder="1" applyAlignment="1">
      <alignment horizontal="center"/>
    </xf>
    <xf numFmtId="38" fontId="0" fillId="0" borderId="0" xfId="0" applyNumberFormat="1" applyFont="1" applyBorder="1" applyAlignment="1">
      <alignment/>
    </xf>
    <xf numFmtId="0" fontId="1" fillId="0" borderId="0" xfId="0" applyFont="1" applyAlignment="1">
      <alignment horizontal="center"/>
    </xf>
    <xf numFmtId="164" fontId="0" fillId="0" borderId="2" xfId="15" applyNumberFormat="1" applyBorder="1" applyAlignment="1">
      <alignment/>
    </xf>
    <xf numFmtId="164" fontId="0" fillId="0" borderId="0" xfId="15" applyNumberFormat="1" applyBorder="1" applyAlignment="1">
      <alignment/>
    </xf>
    <xf numFmtId="0" fontId="1" fillId="0" borderId="0" xfId="0" applyFont="1" applyAlignment="1">
      <alignment/>
    </xf>
    <xf numFmtId="0" fontId="0" fillId="0" borderId="0" xfId="0" applyFont="1" applyAlignment="1">
      <alignment/>
    </xf>
    <xf numFmtId="38" fontId="0" fillId="0" borderId="0" xfId="0" applyNumberFormat="1" applyFont="1" applyFill="1" applyBorder="1" applyAlignment="1">
      <alignment/>
    </xf>
    <xf numFmtId="38" fontId="1" fillId="0" borderId="0" xfId="0" applyNumberFormat="1" applyFont="1" applyFill="1" applyAlignment="1">
      <alignment horizontal="center"/>
    </xf>
    <xf numFmtId="0" fontId="0" fillId="0" borderId="0" xfId="0" applyFill="1" applyAlignment="1">
      <alignment/>
    </xf>
    <xf numFmtId="164" fontId="0" fillId="0" borderId="0" xfId="15" applyNumberFormat="1" applyFill="1" applyAlignment="1">
      <alignment/>
    </xf>
    <xf numFmtId="164" fontId="0" fillId="0" borderId="0" xfId="15" applyNumberFormat="1" applyFont="1" applyFill="1" applyBorder="1" applyAlignment="1">
      <alignment horizontal="right"/>
    </xf>
    <xf numFmtId="38" fontId="1" fillId="0" borderId="0" xfId="0" applyNumberFormat="1" applyFont="1" applyFill="1" applyAlignment="1">
      <alignment horizontal="right"/>
    </xf>
    <xf numFmtId="167" fontId="1" fillId="0" borderId="0" xfId="0" applyNumberFormat="1" applyFont="1" applyFill="1" applyAlignment="1">
      <alignment horizontal="right"/>
    </xf>
    <xf numFmtId="38" fontId="3" fillId="0" borderId="0" xfId="0" applyNumberFormat="1" applyFont="1" applyAlignment="1">
      <alignment/>
    </xf>
    <xf numFmtId="164" fontId="0" fillId="0" borderId="0" xfId="15" applyNumberFormat="1" applyFont="1" applyAlignment="1">
      <alignment/>
    </xf>
    <xf numFmtId="0" fontId="0" fillId="0" borderId="0" xfId="0" applyFont="1" applyAlignment="1">
      <alignment horizontal="center"/>
    </xf>
    <xf numFmtId="164" fontId="0" fillId="0" borderId="2" xfId="15" applyNumberFormat="1" applyFill="1" applyBorder="1" applyAlignment="1">
      <alignment/>
    </xf>
    <xf numFmtId="38" fontId="0" fillId="0" borderId="0" xfId="0" applyNumberFormat="1" applyFont="1" applyFill="1" applyAlignment="1">
      <alignment/>
    </xf>
    <xf numFmtId="38" fontId="1" fillId="0" borderId="0" xfId="0" applyNumberFormat="1" applyFont="1" applyFill="1" applyAlignment="1">
      <alignment/>
    </xf>
    <xf numFmtId="38" fontId="0" fillId="0" borderId="0" xfId="0" applyNumberFormat="1" applyFont="1" applyFill="1" applyAlignment="1">
      <alignment horizontal="center"/>
    </xf>
    <xf numFmtId="0" fontId="0" fillId="0" borderId="0" xfId="0" applyFill="1" applyAlignment="1">
      <alignment horizontal="center"/>
    </xf>
    <xf numFmtId="0" fontId="1" fillId="0" borderId="0" xfId="0" applyFont="1" applyFill="1" applyAlignment="1">
      <alignment/>
    </xf>
    <xf numFmtId="164" fontId="0" fillId="0" borderId="0" xfId="15" applyNumberFormat="1" applyFill="1" applyBorder="1" applyAlignment="1">
      <alignment/>
    </xf>
    <xf numFmtId="37" fontId="0" fillId="0" borderId="0" xfId="0" applyNumberFormat="1" applyFont="1" applyFill="1" applyBorder="1" applyAlignment="1">
      <alignment horizontal="right"/>
    </xf>
    <xf numFmtId="37" fontId="0" fillId="0" borderId="0" xfId="15" applyNumberFormat="1" applyFont="1" applyFill="1" applyBorder="1" applyAlignment="1">
      <alignment horizontal="right"/>
    </xf>
    <xf numFmtId="37" fontId="0" fillId="0" borderId="3" xfId="0" applyNumberFormat="1" applyFont="1" applyFill="1" applyBorder="1" applyAlignment="1">
      <alignment horizontal="right"/>
    </xf>
    <xf numFmtId="37" fontId="0" fillId="0" borderId="0" xfId="0" applyNumberFormat="1" applyFill="1" applyAlignment="1">
      <alignment/>
    </xf>
    <xf numFmtId="37" fontId="0" fillId="0" borderId="3" xfId="15" applyNumberFormat="1" applyFont="1" applyFill="1" applyBorder="1" applyAlignment="1">
      <alignment horizontal="right"/>
    </xf>
    <xf numFmtId="37" fontId="0" fillId="0" borderId="2" xfId="0" applyNumberFormat="1" applyFont="1" applyFill="1" applyBorder="1" applyAlignment="1">
      <alignment horizontal="right"/>
    </xf>
    <xf numFmtId="37" fontId="4" fillId="0" borderId="3" xfId="0" applyNumberFormat="1" applyFont="1" applyFill="1" applyBorder="1" applyAlignment="1">
      <alignment horizontal="right"/>
    </xf>
    <xf numFmtId="37" fontId="4" fillId="0" borderId="0" xfId="0" applyNumberFormat="1" applyFont="1" applyFill="1" applyBorder="1" applyAlignment="1">
      <alignment horizontal="right"/>
    </xf>
    <xf numFmtId="164" fontId="0" fillId="0" borderId="1" xfId="0" applyNumberFormat="1" applyFill="1" applyBorder="1" applyAlignment="1">
      <alignment/>
    </xf>
    <xf numFmtId="164" fontId="0" fillId="0" borderId="0" xfId="15" applyNumberFormat="1" applyFill="1" applyBorder="1" applyAlignment="1">
      <alignment/>
    </xf>
    <xf numFmtId="164" fontId="0" fillId="0" borderId="1" xfId="15" applyNumberFormat="1" applyFill="1" applyBorder="1" applyAlignment="1">
      <alignment/>
    </xf>
    <xf numFmtId="0" fontId="0" fillId="0" borderId="0" xfId="0" applyFill="1" applyBorder="1" applyAlignment="1">
      <alignment/>
    </xf>
    <xf numFmtId="37" fontId="0" fillId="0" borderId="0" xfId="0" applyNumberFormat="1" applyFont="1" applyFill="1" applyBorder="1" applyAlignment="1">
      <alignment/>
    </xf>
    <xf numFmtId="37" fontId="0" fillId="0" borderId="1" xfId="0" applyNumberFormat="1" applyFont="1" applyFill="1" applyBorder="1" applyAlignment="1">
      <alignment/>
    </xf>
    <xf numFmtId="38" fontId="0" fillId="0" borderId="0" xfId="0" applyNumberFormat="1" applyFont="1" applyFill="1" applyAlignment="1" quotePrefix="1">
      <alignment/>
    </xf>
    <xf numFmtId="39" fontId="0" fillId="0" borderId="0" xfId="0" applyNumberFormat="1" applyFont="1" applyFill="1" applyBorder="1" applyAlignment="1">
      <alignment horizontal="right"/>
    </xf>
    <xf numFmtId="38" fontId="7" fillId="0" borderId="0" xfId="0" applyNumberFormat="1" applyFont="1" applyFill="1" applyAlignment="1">
      <alignment horizontal="center"/>
    </xf>
    <xf numFmtId="0" fontId="7" fillId="0" borderId="0" xfId="0" applyFont="1" applyAlignment="1">
      <alignment horizontal="center"/>
    </xf>
    <xf numFmtId="0" fontId="7" fillId="0" borderId="0" xfId="0" applyFont="1" applyFill="1" applyAlignment="1">
      <alignment horizontal="center"/>
    </xf>
    <xf numFmtId="164" fontId="0" fillId="0" borderId="0" xfId="15" applyNumberFormat="1" applyFont="1" applyFill="1" applyAlignment="1">
      <alignment/>
    </xf>
    <xf numFmtId="38" fontId="1" fillId="0" borderId="0" xfId="0" applyNumberFormat="1" applyFont="1" applyBorder="1" applyAlignment="1">
      <alignment horizontal="center"/>
    </xf>
    <xf numFmtId="164" fontId="0" fillId="0" borderId="0" xfId="0" applyNumberFormat="1" applyFill="1" applyAlignment="1">
      <alignment/>
    </xf>
    <xf numFmtId="164" fontId="0" fillId="0" borderId="0" xfId="0" applyNumberFormat="1" applyAlignment="1">
      <alignment/>
    </xf>
    <xf numFmtId="0" fontId="0" fillId="0" borderId="0" xfId="0" applyFont="1" applyFill="1" applyAlignment="1">
      <alignment/>
    </xf>
    <xf numFmtId="43" fontId="0" fillId="0" borderId="0" xfId="15" applyNumberFormat="1" applyFont="1" applyFill="1" applyBorder="1" applyAlignment="1">
      <alignment horizontal="right"/>
    </xf>
    <xf numFmtId="164" fontId="4" fillId="0" borderId="0" xfId="15" applyNumberFormat="1" applyFont="1" applyFill="1" applyBorder="1" applyAlignment="1">
      <alignment horizontal="right"/>
    </xf>
    <xf numFmtId="38" fontId="0" fillId="0" borderId="0" xfId="0" applyNumberFormat="1" applyAlignment="1">
      <alignment/>
    </xf>
    <xf numFmtId="38" fontId="0" fillId="2" borderId="0" xfId="0" applyNumberFormat="1" applyFill="1" applyAlignment="1">
      <alignment/>
    </xf>
    <xf numFmtId="164" fontId="0" fillId="0" borderId="3" xfId="15" applyNumberFormat="1" applyFont="1" applyFill="1" applyBorder="1" applyAlignment="1">
      <alignment horizontal="right"/>
    </xf>
    <xf numFmtId="164" fontId="0" fillId="0" borderId="2" xfId="15" applyNumberFormat="1" applyFont="1" applyFill="1" applyBorder="1" applyAlignment="1">
      <alignment horizontal="right"/>
    </xf>
    <xf numFmtId="173" fontId="0" fillId="0" borderId="0" xfId="15" applyNumberFormat="1" applyFont="1" applyFill="1" applyBorder="1" applyAlignment="1">
      <alignment horizontal="right"/>
    </xf>
    <xf numFmtId="172" fontId="0" fillId="0" borderId="0" xfId="15" applyNumberFormat="1" applyFont="1" applyFill="1" applyBorder="1" applyAlignment="1">
      <alignment horizontal="right"/>
    </xf>
    <xf numFmtId="175" fontId="0" fillId="0" borderId="0" xfId="15" applyNumberFormat="1" applyFill="1" applyAlignment="1">
      <alignment/>
    </xf>
    <xf numFmtId="15" fontId="0" fillId="0" borderId="0" xfId="0" applyNumberFormat="1" applyAlignment="1" quotePrefix="1">
      <alignment horizontal="center"/>
    </xf>
    <xf numFmtId="164" fontId="0" fillId="0" borderId="2" xfId="0" applyNumberFormat="1" applyFill="1" applyBorder="1" applyAlignment="1">
      <alignment/>
    </xf>
    <xf numFmtId="43" fontId="1" fillId="0" borderId="0" xfId="15" applyNumberFormat="1" applyFont="1" applyFill="1" applyBorder="1" applyAlignment="1">
      <alignment horizontal="right"/>
    </xf>
    <xf numFmtId="0" fontId="8" fillId="0" borderId="0" xfId="0" applyFont="1" applyAlignment="1">
      <alignment/>
    </xf>
    <xf numFmtId="0" fontId="0" fillId="0" borderId="4" xfId="0" applyBorder="1" applyAlignment="1">
      <alignment/>
    </xf>
    <xf numFmtId="0" fontId="0" fillId="0" borderId="5" xfId="0" applyBorder="1" applyAlignment="1">
      <alignment/>
    </xf>
    <xf numFmtId="0" fontId="0" fillId="0" borderId="5" xfId="0" applyBorder="1" applyAlignment="1">
      <alignment horizontal="center"/>
    </xf>
    <xf numFmtId="43" fontId="0" fillId="0" borderId="5" xfId="15" applyNumberFormat="1" applyFont="1" applyFill="1" applyBorder="1" applyAlignment="1">
      <alignment horizontal="right"/>
    </xf>
    <xf numFmtId="0" fontId="0" fillId="0" borderId="5" xfId="0" applyFill="1" applyBorder="1" applyAlignment="1">
      <alignment/>
    </xf>
    <xf numFmtId="0" fontId="0" fillId="0" borderId="6" xfId="0" applyFill="1" applyBorder="1" applyAlignment="1">
      <alignment/>
    </xf>
    <xf numFmtId="0" fontId="0" fillId="0" borderId="7" xfId="0" applyBorder="1" applyAlignment="1">
      <alignment/>
    </xf>
    <xf numFmtId="0" fontId="0" fillId="0" borderId="0" xfId="0" applyBorder="1" applyAlignment="1">
      <alignment horizontal="center"/>
    </xf>
    <xf numFmtId="0" fontId="0" fillId="0" borderId="8" xfId="0" applyFill="1" applyBorder="1" applyAlignment="1">
      <alignment/>
    </xf>
    <xf numFmtId="0" fontId="1" fillId="0" borderId="0" xfId="0" applyFont="1" applyBorder="1" applyAlignment="1">
      <alignment/>
    </xf>
    <xf numFmtId="0" fontId="1" fillId="0" borderId="0" xfId="0" applyFont="1" applyFill="1" applyBorder="1" applyAlignment="1">
      <alignment/>
    </xf>
    <xf numFmtId="0" fontId="1" fillId="0" borderId="8" xfId="0" applyFont="1" applyFill="1" applyBorder="1" applyAlignment="1">
      <alignment/>
    </xf>
    <xf numFmtId="38" fontId="1" fillId="0" borderId="0" xfId="0" applyNumberFormat="1" applyFont="1" applyFill="1" applyBorder="1" applyAlignment="1">
      <alignment horizontal="right"/>
    </xf>
    <xf numFmtId="167" fontId="1" fillId="0" borderId="0" xfId="0" applyNumberFormat="1" applyFont="1" applyFill="1" applyBorder="1" applyAlignment="1">
      <alignment horizontal="right"/>
    </xf>
    <xf numFmtId="164" fontId="0" fillId="0" borderId="0" xfId="0" applyNumberFormat="1" applyFill="1" applyBorder="1" applyAlignment="1">
      <alignment/>
    </xf>
    <xf numFmtId="38" fontId="0" fillId="0" borderId="0" xfId="0" applyNumberFormat="1" applyFont="1" applyFill="1" applyBorder="1" applyAlignment="1" quotePrefix="1">
      <alignment/>
    </xf>
    <xf numFmtId="43" fontId="0" fillId="0" borderId="0" xfId="0" applyNumberFormat="1" applyFill="1" applyBorder="1" applyAlignment="1">
      <alignment horizontal="center"/>
    </xf>
    <xf numFmtId="43" fontId="0" fillId="0" borderId="0" xfId="0" applyNumberFormat="1" applyFill="1" applyBorder="1" applyAlignment="1">
      <alignment/>
    </xf>
    <xf numFmtId="0" fontId="0" fillId="0" borderId="0" xfId="0" applyFill="1" applyBorder="1" applyAlignment="1">
      <alignment horizontal="right"/>
    </xf>
    <xf numFmtId="0" fontId="0" fillId="0" borderId="0" xfId="0" applyFill="1" applyBorder="1" applyAlignment="1">
      <alignment horizontal="center"/>
    </xf>
    <xf numFmtId="0" fontId="0" fillId="0" borderId="9" xfId="0" applyBorder="1" applyAlignment="1">
      <alignment/>
    </xf>
    <xf numFmtId="0" fontId="0" fillId="0" borderId="10" xfId="0" applyBorder="1" applyAlignment="1">
      <alignment/>
    </xf>
    <xf numFmtId="0" fontId="0" fillId="0" borderId="10" xfId="0" applyBorder="1" applyAlignment="1">
      <alignment horizontal="center"/>
    </xf>
    <xf numFmtId="0" fontId="0" fillId="0" borderId="10" xfId="0" applyFill="1" applyBorder="1" applyAlignment="1">
      <alignment/>
    </xf>
    <xf numFmtId="0" fontId="0" fillId="0" borderId="11" xfId="0" applyFill="1" applyBorder="1" applyAlignment="1">
      <alignment/>
    </xf>
    <xf numFmtId="40" fontId="0" fillId="0" borderId="0" xfId="0" applyNumberFormat="1" applyFont="1" applyFill="1" applyBorder="1" applyAlignment="1">
      <alignment horizontal="right"/>
    </xf>
    <xf numFmtId="164" fontId="0" fillId="0" borderId="3" xfId="15" applyNumberFormat="1" applyFill="1" applyBorder="1" applyAlignment="1">
      <alignment/>
    </xf>
    <xf numFmtId="38" fontId="1" fillId="0" borderId="0" xfId="0" applyNumberFormat="1" applyFont="1" applyFill="1" applyBorder="1" applyAlignment="1">
      <alignment/>
    </xf>
    <xf numFmtId="164" fontId="1" fillId="0" borderId="2" xfId="15" applyNumberFormat="1" applyFont="1" applyFill="1" applyBorder="1" applyAlignment="1">
      <alignment/>
    </xf>
    <xf numFmtId="9" fontId="0" fillId="0" borderId="0" xfId="21" applyAlignment="1">
      <alignment/>
    </xf>
    <xf numFmtId="9" fontId="0" fillId="0" borderId="0" xfId="21" applyFont="1" applyFill="1" applyBorder="1" applyAlignment="1">
      <alignment horizontal="right"/>
    </xf>
    <xf numFmtId="175" fontId="0" fillId="0" borderId="0" xfId="15" applyNumberFormat="1" applyFill="1" applyAlignment="1">
      <alignment/>
    </xf>
    <xf numFmtId="164" fontId="0" fillId="0" borderId="0" xfId="15" applyNumberFormat="1" applyFont="1" applyAlignment="1">
      <alignment horizontal="right"/>
    </xf>
    <xf numFmtId="164" fontId="0" fillId="0" borderId="3" xfId="15" applyNumberFormat="1" applyFont="1" applyBorder="1" applyAlignment="1">
      <alignment horizontal="right"/>
    </xf>
    <xf numFmtId="164" fontId="0" fillId="0" borderId="2" xfId="15" applyNumberFormat="1" applyFont="1" applyBorder="1" applyAlignment="1">
      <alignment horizontal="right"/>
    </xf>
    <xf numFmtId="40" fontId="0" fillId="0" borderId="0" xfId="0" applyNumberFormat="1" applyFont="1" applyAlignment="1">
      <alignment horizontal="right"/>
    </xf>
    <xf numFmtId="0" fontId="1" fillId="0" borderId="0" xfId="0" applyFont="1" applyFill="1" applyAlignment="1">
      <alignment horizontal="center"/>
    </xf>
    <xf numFmtId="164" fontId="0" fillId="0" borderId="3" xfId="15" applyNumberFormat="1" applyFill="1" applyBorder="1" applyAlignment="1">
      <alignment/>
    </xf>
    <xf numFmtId="164" fontId="0" fillId="0" borderId="1" xfId="15" applyNumberFormat="1" applyFill="1" applyBorder="1" applyAlignment="1">
      <alignment/>
    </xf>
    <xf numFmtId="164" fontId="0" fillId="0" borderId="0" xfId="15" applyNumberFormat="1" applyFont="1" applyFill="1" applyAlignment="1">
      <alignment/>
    </xf>
    <xf numFmtId="9" fontId="0" fillId="0" borderId="0" xfId="21" applyFont="1" applyAlignment="1">
      <alignment horizontal="right"/>
    </xf>
    <xf numFmtId="164" fontId="0" fillId="0" borderId="0" xfId="15" applyNumberFormat="1" applyFont="1" applyBorder="1" applyAlignment="1">
      <alignment horizontal="right"/>
    </xf>
    <xf numFmtId="0" fontId="2" fillId="0" borderId="0" xfId="0" applyFont="1" applyAlignment="1">
      <alignment/>
    </xf>
    <xf numFmtId="0" fontId="2" fillId="0" borderId="0" xfId="0" applyFont="1" applyAlignment="1" quotePrefix="1">
      <alignment/>
    </xf>
    <xf numFmtId="38" fontId="0" fillId="0" borderId="0" xfId="0" applyNumberFormat="1" applyFont="1" applyFill="1" applyBorder="1" applyAlignment="1">
      <alignment horizontal="center"/>
    </xf>
    <xf numFmtId="164" fontId="0" fillId="0" borderId="0" xfId="21" applyNumberFormat="1" applyFont="1" applyFill="1" applyBorder="1" applyAlignment="1">
      <alignment horizontal="right"/>
    </xf>
    <xf numFmtId="9" fontId="0" fillId="0" borderId="0" xfId="21" applyFill="1" applyAlignment="1">
      <alignment/>
    </xf>
    <xf numFmtId="38" fontId="2" fillId="0" borderId="0" xfId="0" applyNumberFormat="1" applyFont="1" applyFill="1" applyAlignment="1">
      <alignment horizontal="center"/>
    </xf>
    <xf numFmtId="38" fontId="2" fillId="0" borderId="0" xfId="0" applyNumberFormat="1" applyFont="1" applyFill="1" applyAlignment="1">
      <alignment/>
    </xf>
    <xf numFmtId="37" fontId="0" fillId="0" borderId="0" xfId="0" applyNumberFormat="1" applyFont="1" applyFill="1" applyAlignment="1">
      <alignment horizontal="right"/>
    </xf>
    <xf numFmtId="43" fontId="0" fillId="0" borderId="0" xfId="15" applyFill="1" applyBorder="1" applyAlignment="1">
      <alignment/>
    </xf>
    <xf numFmtId="43" fontId="0" fillId="0" borderId="0" xfId="15" applyFont="1" applyFill="1" applyBorder="1" applyAlignment="1">
      <alignment/>
    </xf>
    <xf numFmtId="0" fontId="2" fillId="0" borderId="0" xfId="0" applyFont="1" applyFill="1" applyAlignment="1">
      <alignment/>
    </xf>
    <xf numFmtId="0" fontId="2" fillId="0" borderId="0" xfId="0" applyFont="1" applyFill="1" applyAlignment="1" quotePrefix="1">
      <alignment/>
    </xf>
    <xf numFmtId="38" fontId="1" fillId="0" borderId="12" xfId="0" applyNumberFormat="1" applyFont="1" applyFill="1" applyBorder="1" applyAlignment="1">
      <alignment horizontal="center"/>
    </xf>
    <xf numFmtId="0" fontId="0" fillId="0" borderId="1" xfId="0" applyFill="1" applyBorder="1" applyAlignment="1">
      <alignment horizontal="center"/>
    </xf>
    <xf numFmtId="0" fontId="0" fillId="0" borderId="13" xfId="0" applyFill="1" applyBorder="1" applyAlignment="1">
      <alignment horizontal="center"/>
    </xf>
    <xf numFmtId="38" fontId="1" fillId="0" borderId="1" xfId="0" applyNumberFormat="1" applyFont="1" applyFill="1" applyBorder="1" applyAlignment="1">
      <alignment horizontal="center"/>
    </xf>
    <xf numFmtId="38" fontId="0" fillId="0" borderId="13" xfId="0" applyNumberFormat="1" applyFont="1" applyFill="1" applyBorder="1" applyAlignment="1">
      <alignment horizontal="center"/>
    </xf>
    <xf numFmtId="0" fontId="0" fillId="0" borderId="0" xfId="0"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essica\Monthly%20consol\2005\Sep%2005-Q3\Sep%2005-3rd%20qtr-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ex"/>
      <sheetName val="Overseas"/>
      <sheetName val="CF"/>
      <sheetName val="Segmental"/>
      <sheetName val="Consol"/>
      <sheetName val="consol adj"/>
      <sheetName val="Interco trans"/>
      <sheetName val="Berhad"/>
      <sheetName val="SOG"/>
      <sheetName val="BSOG consol adj "/>
      <sheetName val="SAAGHK"/>
      <sheetName val="Embah "/>
      <sheetName val="Embah consol adj"/>
      <sheetName val="Ass Co proof"/>
      <sheetName val="MI proof"/>
      <sheetName val="Sheet1"/>
      <sheetName val="Disposal"/>
      <sheetName val="Interco"/>
      <sheetName val="EPS"/>
      <sheetName val="CoI"/>
    </sheetNames>
    <sheetDataSet>
      <sheetData sheetId="4">
        <row r="160">
          <cell r="W160">
            <v>44250000.404</v>
          </cell>
        </row>
        <row r="161">
          <cell r="W161">
            <v>14790607</v>
          </cell>
        </row>
        <row r="163">
          <cell r="W163">
            <v>4377528.610792499</v>
          </cell>
        </row>
        <row r="164">
          <cell r="W164">
            <v>2028768.678494568</v>
          </cell>
        </row>
        <row r="165">
          <cell r="W165">
            <v>1854236.8949495035</v>
          </cell>
        </row>
        <row r="166">
          <cell r="W166">
            <v>-678763.5679893452</v>
          </cell>
        </row>
        <row r="167">
          <cell r="W167">
            <v>903600.36055</v>
          </cell>
        </row>
        <row r="168">
          <cell r="W168">
            <v>499659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Q100"/>
  <sheetViews>
    <sheetView workbookViewId="0" topLeftCell="A1">
      <selection activeCell="E55" sqref="E55"/>
    </sheetView>
  </sheetViews>
  <sheetFormatPr defaultColWidth="9.140625" defaultRowHeight="12.75"/>
  <cols>
    <col min="2" max="2" width="3.57421875" style="0" customWidth="1"/>
    <col min="3" max="3" width="5.421875" style="0" customWidth="1"/>
    <col min="4" max="4" width="31.57421875" style="0" customWidth="1"/>
    <col min="5" max="5" width="10.28125" style="5" customWidth="1"/>
    <col min="6" max="6" width="14.8515625" style="26" customWidth="1"/>
    <col min="7" max="7" width="2.421875" style="26" customWidth="1"/>
    <col min="8" max="8" width="15.421875" style="26" customWidth="1"/>
    <col min="9" max="9" width="3.421875" style="26" customWidth="1"/>
    <col min="10" max="10" width="14.8515625" style="26" customWidth="1"/>
    <col min="11" max="11" width="14.8515625" style="26" hidden="1" customWidth="1"/>
    <col min="12" max="12" width="3.00390625" style="0" customWidth="1"/>
    <col min="13" max="13" width="14.8515625" style="0" customWidth="1"/>
    <col min="14" max="14" width="3.00390625" style="0" customWidth="1"/>
    <col min="15" max="15" width="14.421875" style="15" hidden="1" customWidth="1"/>
    <col min="16" max="16" width="0" style="0" hidden="1" customWidth="1"/>
  </cols>
  <sheetData>
    <row r="1" spans="2:13" ht="12.75">
      <c r="B1" s="1" t="s">
        <v>66</v>
      </c>
      <c r="C1" s="2"/>
      <c r="D1" s="2"/>
      <c r="E1" s="7"/>
      <c r="F1" s="10"/>
      <c r="G1" s="10"/>
      <c r="H1" s="10"/>
      <c r="I1" s="10"/>
      <c r="J1" s="10"/>
      <c r="K1" s="10"/>
      <c r="L1" s="3"/>
      <c r="M1" s="3"/>
    </row>
    <row r="2" spans="2:13" ht="12.75">
      <c r="B2" s="2" t="s">
        <v>102</v>
      </c>
      <c r="C2" s="2"/>
      <c r="D2" s="2"/>
      <c r="E2" s="7"/>
      <c r="F2" s="10"/>
      <c r="G2" s="10"/>
      <c r="H2" s="10"/>
      <c r="I2" s="10"/>
      <c r="J2" s="10"/>
      <c r="K2" s="10"/>
      <c r="L2" s="3"/>
      <c r="M2" s="3"/>
    </row>
    <row r="3" spans="2:13" ht="12.75" hidden="1">
      <c r="B3" s="1" t="s">
        <v>60</v>
      </c>
      <c r="C3" s="2"/>
      <c r="D3" s="2"/>
      <c r="E3" s="7"/>
      <c r="F3" s="10"/>
      <c r="G3" s="10"/>
      <c r="H3" s="10"/>
      <c r="I3" s="10"/>
      <c r="J3" s="10"/>
      <c r="K3" s="10"/>
      <c r="L3" s="3"/>
      <c r="M3" s="3"/>
    </row>
    <row r="4" spans="2:13" ht="12.75">
      <c r="B4" s="31" t="s">
        <v>58</v>
      </c>
      <c r="C4" s="2"/>
      <c r="D4" s="2"/>
      <c r="E4" s="7"/>
      <c r="F4" s="10"/>
      <c r="G4" s="10"/>
      <c r="H4" s="10"/>
      <c r="I4" s="10"/>
      <c r="J4" s="10"/>
      <c r="K4" s="10"/>
      <c r="L4" s="3"/>
      <c r="M4" s="3"/>
    </row>
    <row r="5" spans="2:13" ht="12.75">
      <c r="B5" s="2"/>
      <c r="C5" s="2"/>
      <c r="D5" s="2"/>
      <c r="E5" s="7"/>
      <c r="F5" s="10"/>
      <c r="G5" s="10"/>
      <c r="H5" s="57"/>
      <c r="I5" s="10"/>
      <c r="J5" s="10"/>
      <c r="K5" s="10"/>
      <c r="L5" s="3"/>
      <c r="M5" s="57"/>
    </row>
    <row r="6" spans="2:15" ht="12.75" hidden="1">
      <c r="B6" s="2"/>
      <c r="C6" s="2"/>
      <c r="D6" s="2"/>
      <c r="E6" s="7"/>
      <c r="F6" s="132" t="s">
        <v>54</v>
      </c>
      <c r="G6" s="133"/>
      <c r="H6" s="134"/>
      <c r="I6" s="29"/>
      <c r="J6" s="132" t="s">
        <v>56</v>
      </c>
      <c r="K6" s="135"/>
      <c r="L6" s="135"/>
      <c r="M6" s="136"/>
      <c r="O6" s="15" t="s">
        <v>107</v>
      </c>
    </row>
    <row r="7" spans="2:15" ht="12.75" hidden="1">
      <c r="B7" s="2"/>
      <c r="C7" s="2"/>
      <c r="D7" s="2"/>
      <c r="E7" s="4" t="s">
        <v>0</v>
      </c>
      <c r="F7" s="29" t="s">
        <v>59</v>
      </c>
      <c r="G7" s="25"/>
      <c r="H7" s="29" t="s">
        <v>57</v>
      </c>
      <c r="I7" s="25"/>
      <c r="J7" s="29" t="s">
        <v>59</v>
      </c>
      <c r="K7" s="29" t="s">
        <v>59</v>
      </c>
      <c r="L7" s="25"/>
      <c r="M7" s="29" t="s">
        <v>57</v>
      </c>
      <c r="O7" s="14" t="s">
        <v>59</v>
      </c>
    </row>
    <row r="8" spans="2:15" ht="12.75" hidden="1">
      <c r="B8" s="2"/>
      <c r="C8" s="2"/>
      <c r="D8" s="2"/>
      <c r="E8" s="7"/>
      <c r="F8" s="29" t="s">
        <v>55</v>
      </c>
      <c r="G8" s="25"/>
      <c r="H8" s="29" t="s">
        <v>55</v>
      </c>
      <c r="I8" s="25"/>
      <c r="J8" s="29" t="s">
        <v>55</v>
      </c>
      <c r="K8" s="29" t="s">
        <v>55</v>
      </c>
      <c r="L8" s="25"/>
      <c r="M8" s="29" t="s">
        <v>55</v>
      </c>
      <c r="O8" s="14" t="s">
        <v>55</v>
      </c>
    </row>
    <row r="9" spans="2:16" ht="12.75" hidden="1">
      <c r="B9" s="2"/>
      <c r="C9" s="2"/>
      <c r="D9" s="2"/>
      <c r="E9" s="7"/>
      <c r="F9" s="30">
        <v>38625</v>
      </c>
      <c r="G9" s="25"/>
      <c r="H9" s="30">
        <v>38260</v>
      </c>
      <c r="I9" s="25"/>
      <c r="J9" s="30">
        <v>38625</v>
      </c>
      <c r="K9" s="30">
        <v>38533</v>
      </c>
      <c r="L9" s="25"/>
      <c r="M9" s="30">
        <v>38260</v>
      </c>
      <c r="O9" s="30">
        <v>38533</v>
      </c>
      <c r="P9" t="s">
        <v>110</v>
      </c>
    </row>
    <row r="10" spans="2:16" ht="12.75" hidden="1">
      <c r="B10" s="2"/>
      <c r="C10" s="2"/>
      <c r="D10" s="2"/>
      <c r="E10" s="7"/>
      <c r="F10" s="29" t="s">
        <v>1</v>
      </c>
      <c r="G10" s="10"/>
      <c r="H10" s="29" t="s">
        <v>1</v>
      </c>
      <c r="I10" s="10"/>
      <c r="J10" s="29" t="s">
        <v>1</v>
      </c>
      <c r="K10" s="29" t="s">
        <v>1</v>
      </c>
      <c r="L10" s="10"/>
      <c r="M10" s="29" t="s">
        <v>1</v>
      </c>
      <c r="O10" s="14" t="s">
        <v>1</v>
      </c>
      <c r="P10" t="s">
        <v>109</v>
      </c>
    </row>
    <row r="11" spans="2:15" ht="12.75" hidden="1">
      <c r="B11" s="2"/>
      <c r="C11" s="2"/>
      <c r="D11" s="2"/>
      <c r="E11" s="7"/>
      <c r="F11" s="25"/>
      <c r="G11" s="10"/>
      <c r="H11" s="10"/>
      <c r="I11" s="10"/>
      <c r="J11" s="10"/>
      <c r="K11" s="10"/>
      <c r="L11" s="10"/>
      <c r="M11" s="10"/>
      <c r="O11" s="14"/>
    </row>
    <row r="12" spans="2:16" ht="12.75" hidden="1">
      <c r="B12" s="2"/>
      <c r="C12" s="2" t="s">
        <v>41</v>
      </c>
      <c r="D12" s="2"/>
      <c r="E12" s="7">
        <v>8</v>
      </c>
      <c r="F12" s="9">
        <f>+J12-K12</f>
        <v>75378</v>
      </c>
      <c r="G12" s="9"/>
      <c r="H12" s="9">
        <v>20884</v>
      </c>
      <c r="I12" s="9"/>
      <c r="J12" s="9">
        <v>153823</v>
      </c>
      <c r="K12" s="9">
        <v>78445</v>
      </c>
      <c r="L12" s="9"/>
      <c r="M12" s="9">
        <v>47032</v>
      </c>
      <c r="O12" s="28">
        <v>44760</v>
      </c>
      <c r="P12" s="67">
        <f aca="true" t="shared" si="0" ref="P12:P44">+F12-O12</f>
        <v>30618</v>
      </c>
    </row>
    <row r="13" spans="2:16" ht="12.75" hidden="1">
      <c r="B13" s="2"/>
      <c r="C13" s="2"/>
      <c r="D13" s="2"/>
      <c r="E13" s="7"/>
      <c r="F13" s="9"/>
      <c r="G13" s="9"/>
      <c r="H13" s="9"/>
      <c r="I13" s="9"/>
      <c r="J13" s="9"/>
      <c r="K13" s="9"/>
      <c r="L13" s="9"/>
      <c r="M13" s="9"/>
      <c r="O13" s="28"/>
      <c r="P13" s="67">
        <f t="shared" si="0"/>
        <v>0</v>
      </c>
    </row>
    <row r="14" spans="2:16" ht="12.75" hidden="1">
      <c r="B14" s="2"/>
      <c r="C14" s="2" t="s">
        <v>61</v>
      </c>
      <c r="D14" s="2"/>
      <c r="E14" s="7"/>
      <c r="F14" s="43">
        <f>+J14-K14</f>
        <v>-67650</v>
      </c>
      <c r="G14" s="48"/>
      <c r="H14" s="47">
        <v>-18894</v>
      </c>
      <c r="I14" s="48"/>
      <c r="J14" s="47">
        <v>-133208</v>
      </c>
      <c r="K14" s="48">
        <v>-65558</v>
      </c>
      <c r="L14" s="48"/>
      <c r="M14" s="47">
        <v>-38663</v>
      </c>
      <c r="N14" s="26"/>
      <c r="O14" s="66">
        <v>-36634</v>
      </c>
      <c r="P14" s="67">
        <f t="shared" si="0"/>
        <v>-31016</v>
      </c>
    </row>
    <row r="15" spans="2:16" ht="12.75" hidden="1">
      <c r="B15" s="2"/>
      <c r="C15" s="2"/>
      <c r="D15" s="2"/>
      <c r="E15" s="7"/>
      <c r="F15" s="41"/>
      <c r="G15" s="41"/>
      <c r="H15" s="41"/>
      <c r="I15" s="41"/>
      <c r="J15" s="41"/>
      <c r="K15" s="41"/>
      <c r="L15" s="41"/>
      <c r="M15" s="41"/>
      <c r="N15" s="26"/>
      <c r="O15" s="28"/>
      <c r="P15" s="67">
        <f t="shared" si="0"/>
        <v>0</v>
      </c>
    </row>
    <row r="16" spans="2:17" ht="12.75" hidden="1">
      <c r="B16" s="2"/>
      <c r="C16" s="2" t="s">
        <v>62</v>
      </c>
      <c r="D16" s="2"/>
      <c r="E16" s="7"/>
      <c r="F16" s="41">
        <f>SUM(F12:F14)</f>
        <v>7728</v>
      </c>
      <c r="G16" s="41"/>
      <c r="H16" s="41">
        <f>SUM(H12:H14)</f>
        <v>1990</v>
      </c>
      <c r="I16" s="41"/>
      <c r="J16" s="41">
        <f>SUM(J12:J14)</f>
        <v>20615</v>
      </c>
      <c r="K16" s="41">
        <v>12887</v>
      </c>
      <c r="L16" s="41"/>
      <c r="M16" s="41">
        <f>SUM(M12:M14)</f>
        <v>8369</v>
      </c>
      <c r="N16" s="26"/>
      <c r="O16" s="28">
        <v>8126</v>
      </c>
      <c r="P16" s="68">
        <f t="shared" si="0"/>
        <v>-398</v>
      </c>
      <c r="Q16" t="s">
        <v>108</v>
      </c>
    </row>
    <row r="17" spans="2:16" ht="12.75" hidden="1">
      <c r="B17" s="2"/>
      <c r="C17" s="2"/>
      <c r="D17" s="2"/>
      <c r="E17" s="7"/>
      <c r="F17" s="41"/>
      <c r="G17" s="41"/>
      <c r="H17" s="41"/>
      <c r="I17" s="41"/>
      <c r="J17" s="41"/>
      <c r="K17" s="41"/>
      <c r="L17" s="41"/>
      <c r="M17" s="41"/>
      <c r="N17" s="26"/>
      <c r="O17" s="28"/>
      <c r="P17" s="67">
        <f t="shared" si="0"/>
        <v>0</v>
      </c>
    </row>
    <row r="18" spans="2:16" ht="12.75" hidden="1">
      <c r="B18" s="2"/>
      <c r="C18" s="2" t="s">
        <v>63</v>
      </c>
      <c r="D18" s="2"/>
      <c r="E18" s="7"/>
      <c r="F18" s="28">
        <f>+J18-K18</f>
        <v>-5665</v>
      </c>
      <c r="G18" s="41"/>
      <c r="H18" s="41">
        <v>-1813</v>
      </c>
      <c r="I18" s="41"/>
      <c r="J18" s="42">
        <v>-15824</v>
      </c>
      <c r="K18" s="42">
        <v>-10159</v>
      </c>
      <c r="L18" s="41"/>
      <c r="M18" s="41">
        <v>-9703</v>
      </c>
      <c r="N18" s="26"/>
      <c r="O18" s="28">
        <v>-5982</v>
      </c>
      <c r="P18" s="67">
        <f t="shared" si="0"/>
        <v>317</v>
      </c>
    </row>
    <row r="19" spans="2:16" ht="12.75" hidden="1">
      <c r="B19" s="2"/>
      <c r="C19" s="2"/>
      <c r="D19" s="2"/>
      <c r="E19" s="7"/>
      <c r="F19" s="28"/>
      <c r="G19" s="41"/>
      <c r="H19" s="41"/>
      <c r="I19" s="41"/>
      <c r="J19" s="41"/>
      <c r="K19" s="41"/>
      <c r="L19" s="41"/>
      <c r="M19" s="41"/>
      <c r="N19" s="26"/>
      <c r="O19" s="28"/>
      <c r="P19" s="67">
        <f t="shared" si="0"/>
        <v>0</v>
      </c>
    </row>
    <row r="20" spans="2:17" ht="12.75" hidden="1">
      <c r="B20" s="2"/>
      <c r="C20" s="2" t="s">
        <v>2</v>
      </c>
      <c r="D20" s="2"/>
      <c r="E20" s="7"/>
      <c r="F20" s="28">
        <f>+J20-K20</f>
        <v>765</v>
      </c>
      <c r="G20" s="41"/>
      <c r="H20" s="41">
        <v>525</v>
      </c>
      <c r="I20" s="41"/>
      <c r="J20" s="41">
        <v>2648</v>
      </c>
      <c r="K20" s="41">
        <v>1883</v>
      </c>
      <c r="L20" s="41"/>
      <c r="M20" s="41">
        <v>2107</v>
      </c>
      <c r="N20" s="26"/>
      <c r="O20" s="28">
        <v>1439</v>
      </c>
      <c r="P20" s="68">
        <f t="shared" si="0"/>
        <v>-674</v>
      </c>
      <c r="Q20" t="s">
        <v>111</v>
      </c>
    </row>
    <row r="21" spans="2:16" ht="12.75" hidden="1">
      <c r="B21" s="2"/>
      <c r="C21" s="2"/>
      <c r="D21" s="2"/>
      <c r="E21" s="7"/>
      <c r="F21" s="69"/>
      <c r="G21" s="41"/>
      <c r="H21" s="43"/>
      <c r="I21" s="41"/>
      <c r="J21" s="43"/>
      <c r="K21" s="41"/>
      <c r="L21" s="41"/>
      <c r="M21" s="43"/>
      <c r="N21" s="26"/>
      <c r="O21" s="28"/>
      <c r="P21" s="67">
        <f t="shared" si="0"/>
        <v>0</v>
      </c>
    </row>
    <row r="22" spans="2:16" ht="12.75" hidden="1">
      <c r="B22" s="2"/>
      <c r="C22" s="2" t="s">
        <v>93</v>
      </c>
      <c r="D22" s="2"/>
      <c r="E22" s="7">
        <v>8</v>
      </c>
      <c r="F22" s="16">
        <f>SUM(F16:F21)</f>
        <v>2828</v>
      </c>
      <c r="G22" s="41"/>
      <c r="H22" s="41">
        <f>SUM(H16:H21)</f>
        <v>702</v>
      </c>
      <c r="I22" s="41"/>
      <c r="J22" s="44">
        <f>SUM(J16:J21)</f>
        <v>7439</v>
      </c>
      <c r="K22" s="44">
        <v>4611</v>
      </c>
      <c r="L22" s="41"/>
      <c r="M22" s="41">
        <f>SUM(M16:M21)</f>
        <v>773</v>
      </c>
      <c r="N22" s="26"/>
      <c r="O22" s="50">
        <v>3583</v>
      </c>
      <c r="P22" s="67">
        <f t="shared" si="0"/>
        <v>-755</v>
      </c>
    </row>
    <row r="23" spans="2:16" ht="12.75" hidden="1">
      <c r="B23" s="2"/>
      <c r="C23" s="2"/>
      <c r="D23" s="2"/>
      <c r="E23" s="7"/>
      <c r="F23" s="28"/>
      <c r="G23" s="41"/>
      <c r="H23" s="41"/>
      <c r="I23" s="41"/>
      <c r="J23" s="41"/>
      <c r="K23" s="41"/>
      <c r="L23" s="41"/>
      <c r="M23" s="41"/>
      <c r="N23" s="26"/>
      <c r="O23" s="28"/>
      <c r="P23" s="67">
        <f t="shared" si="0"/>
        <v>0</v>
      </c>
    </row>
    <row r="24" spans="2:17" ht="12.75" hidden="1">
      <c r="B24" s="2"/>
      <c r="C24" s="2" t="s">
        <v>49</v>
      </c>
      <c r="D24" s="2"/>
      <c r="E24" s="7"/>
      <c r="F24" s="28">
        <f>+J24-K24</f>
        <v>-1519</v>
      </c>
      <c r="G24" s="41"/>
      <c r="H24" s="41">
        <v>-225</v>
      </c>
      <c r="I24" s="41"/>
      <c r="J24" s="41">
        <v>-3244</v>
      </c>
      <c r="K24" s="41">
        <v>-1725</v>
      </c>
      <c r="L24" s="41"/>
      <c r="M24" s="41">
        <v>-2333</v>
      </c>
      <c r="N24" s="26"/>
      <c r="O24" s="28">
        <v>-981</v>
      </c>
      <c r="P24" s="68">
        <f t="shared" si="0"/>
        <v>-538</v>
      </c>
      <c r="Q24" t="s">
        <v>112</v>
      </c>
    </row>
    <row r="25" spans="2:16" ht="12.75" hidden="1">
      <c r="B25" s="2"/>
      <c r="C25" s="2"/>
      <c r="D25" s="2"/>
      <c r="E25" s="7"/>
      <c r="F25" s="69"/>
      <c r="G25" s="41"/>
      <c r="H25" s="43"/>
      <c r="I25" s="41"/>
      <c r="J25" s="43"/>
      <c r="K25" s="41"/>
      <c r="L25" s="41"/>
      <c r="M25" s="43"/>
      <c r="N25" s="26"/>
      <c r="O25" s="28"/>
      <c r="P25" s="67">
        <f t="shared" si="0"/>
        <v>0</v>
      </c>
    </row>
    <row r="26" spans="2:16" ht="12.75" hidden="1">
      <c r="B26" s="2"/>
      <c r="C26" s="2" t="s">
        <v>94</v>
      </c>
      <c r="D26" s="2"/>
      <c r="E26" s="7"/>
      <c r="F26" s="28">
        <f>SUM(F22:F24)</f>
        <v>1309</v>
      </c>
      <c r="G26" s="41"/>
      <c r="H26" s="41">
        <f>SUM(H22:H24)</f>
        <v>477</v>
      </c>
      <c r="I26" s="41"/>
      <c r="J26" s="41">
        <f>SUM(J22:J24)</f>
        <v>4195</v>
      </c>
      <c r="K26" s="41">
        <v>2886</v>
      </c>
      <c r="L26" s="41"/>
      <c r="M26" s="41">
        <f>SUM(M22:M24)</f>
        <v>-1560</v>
      </c>
      <c r="N26" s="26"/>
      <c r="O26" s="28">
        <v>2602</v>
      </c>
      <c r="P26" s="67">
        <f t="shared" si="0"/>
        <v>-1293</v>
      </c>
    </row>
    <row r="27" spans="2:16" ht="12.75" hidden="1">
      <c r="B27" s="2"/>
      <c r="C27" s="2"/>
      <c r="D27" s="2"/>
      <c r="E27" s="7"/>
      <c r="F27" s="28"/>
      <c r="G27" s="41"/>
      <c r="H27" s="41"/>
      <c r="I27" s="41"/>
      <c r="J27" s="41"/>
      <c r="K27" s="41"/>
      <c r="L27" s="41"/>
      <c r="M27" s="41"/>
      <c r="N27" s="26"/>
      <c r="O27" s="28"/>
      <c r="P27" s="67">
        <f t="shared" si="0"/>
        <v>0</v>
      </c>
    </row>
    <row r="28" spans="2:16" ht="12.75" hidden="1">
      <c r="B28" s="2"/>
      <c r="C28" s="2" t="s">
        <v>51</v>
      </c>
      <c r="D28" s="2"/>
      <c r="E28" s="7"/>
      <c r="F28" s="28">
        <f>+J28-K28</f>
        <v>309</v>
      </c>
      <c r="G28" s="41"/>
      <c r="H28" s="41">
        <v>225</v>
      </c>
      <c r="I28" s="41"/>
      <c r="J28" s="41">
        <v>780</v>
      </c>
      <c r="K28" s="41">
        <v>471</v>
      </c>
      <c r="L28" s="41"/>
      <c r="M28" s="41">
        <v>735</v>
      </c>
      <c r="N28" s="26"/>
      <c r="O28" s="28">
        <v>245</v>
      </c>
      <c r="P28" s="68">
        <f t="shared" si="0"/>
        <v>64</v>
      </c>
    </row>
    <row r="29" spans="2:16" ht="12.75" hidden="1">
      <c r="B29" s="2"/>
      <c r="C29" s="2"/>
      <c r="D29" s="2"/>
      <c r="E29" s="7"/>
      <c r="F29" s="69"/>
      <c r="G29" s="41"/>
      <c r="H29" s="43"/>
      <c r="I29" s="41"/>
      <c r="J29" s="43"/>
      <c r="K29" s="41"/>
      <c r="L29" s="41"/>
      <c r="M29" s="43"/>
      <c r="N29" s="26"/>
      <c r="O29" s="28"/>
      <c r="P29" s="67">
        <f t="shared" si="0"/>
        <v>0</v>
      </c>
    </row>
    <row r="30" spans="2:16" ht="12.75" hidden="1">
      <c r="B30" s="2"/>
      <c r="C30" s="2" t="s">
        <v>95</v>
      </c>
      <c r="D30" s="2"/>
      <c r="E30" s="7"/>
      <c r="F30" s="28">
        <f>SUM(F26:F29)</f>
        <v>1618</v>
      </c>
      <c r="G30" s="41"/>
      <c r="H30" s="41">
        <f>SUM(H26:H29)</f>
        <v>702</v>
      </c>
      <c r="I30" s="41"/>
      <c r="J30" s="41">
        <f>SUM(J26:J29)</f>
        <v>4975</v>
      </c>
      <c r="K30" s="41">
        <v>3357</v>
      </c>
      <c r="L30" s="41"/>
      <c r="M30" s="41">
        <f>SUM(M26:M29)</f>
        <v>-825</v>
      </c>
      <c r="N30" s="26"/>
      <c r="O30" s="28">
        <v>2847</v>
      </c>
      <c r="P30" s="67">
        <f t="shared" si="0"/>
        <v>-1229</v>
      </c>
    </row>
    <row r="31" spans="2:16" ht="12.75" hidden="1">
      <c r="B31" s="2"/>
      <c r="C31" s="2"/>
      <c r="D31" s="2"/>
      <c r="E31" s="7"/>
      <c r="F31" s="28"/>
      <c r="G31" s="41"/>
      <c r="H31" s="41"/>
      <c r="I31" s="41"/>
      <c r="J31" s="41"/>
      <c r="K31" s="41"/>
      <c r="L31" s="41"/>
      <c r="M31" s="41"/>
      <c r="N31" s="26"/>
      <c r="O31" s="28"/>
      <c r="P31" s="67">
        <f t="shared" si="0"/>
        <v>0</v>
      </c>
    </row>
    <row r="32" spans="2:16" ht="12.75" hidden="1">
      <c r="B32" s="2"/>
      <c r="C32" s="2" t="s">
        <v>64</v>
      </c>
      <c r="D32" s="2"/>
      <c r="E32" s="7">
        <v>17</v>
      </c>
      <c r="F32" s="28"/>
      <c r="G32" s="41"/>
      <c r="H32" s="41"/>
      <c r="I32" s="41"/>
      <c r="J32" s="41"/>
      <c r="K32" s="41"/>
      <c r="L32" s="41"/>
      <c r="M32" s="41"/>
      <c r="N32" s="26"/>
      <c r="O32" s="28"/>
      <c r="P32" s="67">
        <f t="shared" si="0"/>
        <v>0</v>
      </c>
    </row>
    <row r="33" spans="2:16" ht="12.75" hidden="1">
      <c r="B33" s="2"/>
      <c r="C33" s="2"/>
      <c r="D33" s="2" t="s">
        <v>65</v>
      </c>
      <c r="E33" s="7"/>
      <c r="F33" s="28">
        <f>+J33-K33</f>
        <v>-208</v>
      </c>
      <c r="G33" s="41"/>
      <c r="H33" s="41">
        <v>542</v>
      </c>
      <c r="I33" s="41"/>
      <c r="J33" s="42">
        <v>-500</v>
      </c>
      <c r="K33" s="42">
        <v>-292</v>
      </c>
      <c r="L33" s="41"/>
      <c r="M33" s="28">
        <v>542</v>
      </c>
      <c r="N33" s="26"/>
      <c r="O33" s="28">
        <v>-56</v>
      </c>
      <c r="P33" s="67">
        <f t="shared" si="0"/>
        <v>-152</v>
      </c>
    </row>
    <row r="34" spans="2:16" ht="12.75" hidden="1">
      <c r="B34" s="2"/>
      <c r="C34" s="2"/>
      <c r="D34" s="2"/>
      <c r="E34" s="7"/>
      <c r="F34" s="28"/>
      <c r="G34" s="41"/>
      <c r="H34" s="41"/>
      <c r="I34" s="41"/>
      <c r="J34" s="41"/>
      <c r="K34" s="41"/>
      <c r="L34" s="41"/>
      <c r="M34" s="41"/>
      <c r="N34" s="26"/>
      <c r="O34" s="28"/>
      <c r="P34" s="67">
        <f t="shared" si="0"/>
        <v>0</v>
      </c>
    </row>
    <row r="35" spans="2:16" ht="12.75" hidden="1">
      <c r="B35" s="2"/>
      <c r="C35" s="2"/>
      <c r="D35" s="2" t="s">
        <v>70</v>
      </c>
      <c r="E35" s="7"/>
      <c r="F35" s="28">
        <f>+J35-K35</f>
        <v>-88</v>
      </c>
      <c r="G35" s="41"/>
      <c r="H35" s="41">
        <v>-67</v>
      </c>
      <c r="I35" s="41"/>
      <c r="J35" s="41">
        <v>-234</v>
      </c>
      <c r="K35" s="41">
        <v>-146</v>
      </c>
      <c r="L35" s="41"/>
      <c r="M35" s="41">
        <v>-220</v>
      </c>
      <c r="N35" s="26"/>
      <c r="O35" s="28">
        <v>-78</v>
      </c>
      <c r="P35" s="67">
        <f t="shared" si="0"/>
        <v>-10</v>
      </c>
    </row>
    <row r="36" spans="2:16" ht="12.75" hidden="1">
      <c r="B36" s="2"/>
      <c r="C36" s="2"/>
      <c r="D36" s="2"/>
      <c r="E36" s="7"/>
      <c r="F36" s="69"/>
      <c r="G36" s="42"/>
      <c r="H36" s="45"/>
      <c r="I36" s="42"/>
      <c r="J36" s="45"/>
      <c r="K36" s="42"/>
      <c r="L36" s="42"/>
      <c r="M36" s="45"/>
      <c r="N36" s="26"/>
      <c r="O36" s="28"/>
      <c r="P36" s="67">
        <f t="shared" si="0"/>
        <v>0</v>
      </c>
    </row>
    <row r="37" spans="2:16" ht="12.75" hidden="1">
      <c r="B37" s="2"/>
      <c r="C37" s="2" t="s">
        <v>96</v>
      </c>
      <c r="D37" s="2"/>
      <c r="E37" s="7"/>
      <c r="F37" s="28">
        <f>SUM(F30:F36)</f>
        <v>1322</v>
      </c>
      <c r="G37" s="41"/>
      <c r="H37" s="41">
        <f>SUM(H30:H36)</f>
        <v>1177</v>
      </c>
      <c r="I37" s="41"/>
      <c r="J37" s="41">
        <f>SUM(J30:J36)</f>
        <v>4241</v>
      </c>
      <c r="K37" s="41">
        <v>2919</v>
      </c>
      <c r="L37" s="41"/>
      <c r="M37" s="41">
        <f>SUM(M30:M36)</f>
        <v>-503</v>
      </c>
      <c r="N37" s="26"/>
      <c r="O37" s="28">
        <v>2713</v>
      </c>
      <c r="P37" s="67">
        <f t="shared" si="0"/>
        <v>-1391</v>
      </c>
    </row>
    <row r="38" spans="2:16" ht="12.75" hidden="1">
      <c r="B38" s="2"/>
      <c r="C38" s="2"/>
      <c r="D38" s="2"/>
      <c r="E38" s="7"/>
      <c r="F38" s="28"/>
      <c r="G38" s="41"/>
      <c r="H38" s="41"/>
      <c r="I38" s="41"/>
      <c r="J38" s="41"/>
      <c r="K38" s="41"/>
      <c r="L38" s="41"/>
      <c r="M38" s="41"/>
      <c r="N38" s="26"/>
      <c r="O38" s="28"/>
      <c r="P38" s="67">
        <f t="shared" si="0"/>
        <v>0</v>
      </c>
    </row>
    <row r="39" spans="2:16" ht="12.75" hidden="1">
      <c r="B39" s="2"/>
      <c r="C39" s="2" t="s">
        <v>7</v>
      </c>
      <c r="D39" s="2"/>
      <c r="E39" s="7"/>
      <c r="F39" s="28">
        <f>+J39-K39</f>
        <v>-633</v>
      </c>
      <c r="G39" s="41"/>
      <c r="H39" s="41">
        <v>-2198</v>
      </c>
      <c r="I39" s="41"/>
      <c r="J39" s="41">
        <v>-2212</v>
      </c>
      <c r="K39" s="41">
        <v>-1579</v>
      </c>
      <c r="L39" s="41"/>
      <c r="M39" s="41">
        <v>-151</v>
      </c>
      <c r="N39" s="26"/>
      <c r="O39" s="28">
        <v>-1424</v>
      </c>
      <c r="P39" s="67">
        <f t="shared" si="0"/>
        <v>791</v>
      </c>
    </row>
    <row r="40" spans="2:16" ht="12.75" hidden="1">
      <c r="B40" s="2"/>
      <c r="C40" s="2"/>
      <c r="D40" s="2"/>
      <c r="E40" s="7"/>
      <c r="F40" s="69"/>
      <c r="G40" s="41"/>
      <c r="H40" s="43"/>
      <c r="I40" s="41"/>
      <c r="J40" s="43"/>
      <c r="K40" s="41"/>
      <c r="L40" s="41"/>
      <c r="M40" s="43"/>
      <c r="N40" s="26"/>
      <c r="O40" s="28"/>
      <c r="P40" s="67">
        <f t="shared" si="0"/>
        <v>0</v>
      </c>
    </row>
    <row r="41" spans="2:16" ht="13.5" hidden="1" thickBot="1">
      <c r="B41" s="2"/>
      <c r="C41" s="2" t="s">
        <v>97</v>
      </c>
      <c r="D41" s="2"/>
      <c r="E41" s="7"/>
      <c r="F41" s="70">
        <f>SUM(F37:F40)</f>
        <v>689</v>
      </c>
      <c r="G41" s="41"/>
      <c r="H41" s="46">
        <f>SUM(H37:H40)</f>
        <v>-1021</v>
      </c>
      <c r="I41" s="41"/>
      <c r="J41" s="46">
        <f>SUM(J37:J40)</f>
        <v>2029</v>
      </c>
      <c r="K41" s="41">
        <v>1340</v>
      </c>
      <c r="L41" s="41"/>
      <c r="M41" s="46">
        <f>SUM(M37:M40)</f>
        <v>-654</v>
      </c>
      <c r="N41" s="26"/>
      <c r="O41" s="28">
        <v>1289</v>
      </c>
      <c r="P41" s="67">
        <f t="shared" si="0"/>
        <v>-600</v>
      </c>
    </row>
    <row r="42" spans="2:16" ht="13.5" hidden="1" thickTop="1">
      <c r="B42" s="2"/>
      <c r="C42" s="2"/>
      <c r="D42" s="2"/>
      <c r="E42" s="7"/>
      <c r="F42" s="28"/>
      <c r="G42" s="41"/>
      <c r="H42" s="41"/>
      <c r="I42" s="41"/>
      <c r="J42" s="41"/>
      <c r="K42" s="41"/>
      <c r="L42" s="41"/>
      <c r="M42" s="41"/>
      <c r="N42" s="26"/>
      <c r="O42" s="14"/>
      <c r="P42" s="67">
        <f t="shared" si="0"/>
        <v>0</v>
      </c>
    </row>
    <row r="43" spans="2:16" ht="12.75" hidden="1">
      <c r="B43" s="2"/>
      <c r="E43" s="7"/>
      <c r="F43" s="71"/>
      <c r="G43" s="41"/>
      <c r="H43" s="41"/>
      <c r="I43" s="41"/>
      <c r="J43" s="41"/>
      <c r="K43" s="41"/>
      <c r="L43" s="41"/>
      <c r="M43" s="41"/>
      <c r="N43" s="26"/>
      <c r="O43" s="14"/>
      <c r="P43" s="67">
        <f t="shared" si="0"/>
        <v>0</v>
      </c>
    </row>
    <row r="44" spans="2:16" ht="12.75" hidden="1">
      <c r="B44" s="2"/>
      <c r="C44" s="2" t="s">
        <v>98</v>
      </c>
      <c r="D44" s="2"/>
      <c r="E44" s="7"/>
      <c r="F44" s="73"/>
      <c r="G44" s="44"/>
      <c r="H44" s="44"/>
      <c r="I44" s="44"/>
      <c r="J44" s="44"/>
      <c r="K44" s="44"/>
      <c r="L44" s="44"/>
      <c r="M44" s="44"/>
      <c r="N44" s="26"/>
      <c r="P44" s="67">
        <f t="shared" si="0"/>
        <v>0</v>
      </c>
    </row>
    <row r="45" spans="2:15" s="26" customFormat="1" ht="12.75" hidden="1">
      <c r="B45" s="35"/>
      <c r="C45" s="55" t="s">
        <v>45</v>
      </c>
      <c r="D45" s="55"/>
      <c r="E45" s="37">
        <v>25</v>
      </c>
      <c r="F45" s="65">
        <f>(F41/(44128261/1000))*100</f>
        <v>1.5613576977347918</v>
      </c>
      <c r="G45" s="56"/>
      <c r="H45" s="56">
        <v>-3.33</v>
      </c>
      <c r="I45" s="56"/>
      <c r="J45" s="65">
        <f>(J41/(43919963/1000))*100</f>
        <v>4.619767097709076</v>
      </c>
      <c r="K45" s="56">
        <v>4.361857483337786</v>
      </c>
      <c r="L45" s="56"/>
      <c r="M45" s="56">
        <v>-2.13</v>
      </c>
      <c r="O45" s="52"/>
    </row>
    <row r="46" spans="2:15" s="26" customFormat="1" ht="12.75" hidden="1">
      <c r="B46" s="35"/>
      <c r="C46" s="55" t="s">
        <v>42</v>
      </c>
      <c r="D46" s="55"/>
      <c r="E46" s="37"/>
      <c r="F46" s="28" t="s">
        <v>43</v>
      </c>
      <c r="G46" s="9"/>
      <c r="H46" s="9" t="s">
        <v>43</v>
      </c>
      <c r="I46" s="9"/>
      <c r="J46" s="9" t="s">
        <v>43</v>
      </c>
      <c r="K46" s="9" t="s">
        <v>43</v>
      </c>
      <c r="L46" s="9"/>
      <c r="M46" s="9" t="s">
        <v>43</v>
      </c>
      <c r="O46" s="52"/>
    </row>
    <row r="47" spans="2:14" ht="12.75" hidden="1">
      <c r="B47" s="2"/>
      <c r="C47" s="2"/>
      <c r="D47" s="2"/>
      <c r="E47" s="7"/>
      <c r="F47" s="28"/>
      <c r="G47" s="9"/>
      <c r="H47" s="9"/>
      <c r="I47" s="9"/>
      <c r="J47" s="9"/>
      <c r="K47" s="9"/>
      <c r="L47" s="9"/>
      <c r="M47" s="9"/>
      <c r="N47" s="26"/>
    </row>
    <row r="48" spans="6:14" ht="12.75" hidden="1">
      <c r="F48" s="16"/>
      <c r="L48" s="26"/>
      <c r="M48" s="26"/>
      <c r="N48" s="26"/>
    </row>
    <row r="49" spans="3:14" ht="12.75" hidden="1">
      <c r="C49" t="s">
        <v>73</v>
      </c>
      <c r="F49" s="16"/>
      <c r="J49" s="16"/>
      <c r="K49" s="16"/>
      <c r="L49" s="26"/>
      <c r="M49" s="26"/>
      <c r="N49" s="26"/>
    </row>
    <row r="50" spans="3:14" ht="12.75" hidden="1">
      <c r="C50" t="s">
        <v>84</v>
      </c>
      <c r="J50" s="16"/>
      <c r="K50" s="16"/>
      <c r="L50" s="26"/>
      <c r="M50" s="26"/>
      <c r="N50" s="26"/>
    </row>
    <row r="51" spans="10:14" ht="12.75">
      <c r="J51" s="16"/>
      <c r="K51" s="16"/>
      <c r="L51" s="26"/>
      <c r="M51" s="26"/>
      <c r="N51" s="26"/>
    </row>
    <row r="52" spans="2:14" ht="12.75">
      <c r="B52" s="22" t="s">
        <v>114</v>
      </c>
      <c r="C52" s="22"/>
      <c r="F52" s="72"/>
      <c r="J52" s="16"/>
      <c r="K52" s="16"/>
      <c r="L52" s="26"/>
      <c r="M52" s="26"/>
      <c r="N52" s="26"/>
    </row>
    <row r="53" spans="2:14" ht="12.75">
      <c r="B53" s="22"/>
      <c r="C53" s="22"/>
      <c r="F53" s="72"/>
      <c r="J53" s="16"/>
      <c r="K53" s="16"/>
      <c r="L53" s="26"/>
      <c r="M53" s="26"/>
      <c r="N53" s="26"/>
    </row>
    <row r="54" spans="2:14" ht="12.75">
      <c r="B54" s="22"/>
      <c r="C54" s="22"/>
      <c r="F54" s="72"/>
      <c r="J54" s="16"/>
      <c r="K54" s="16"/>
      <c r="L54" s="26"/>
      <c r="M54" s="26"/>
      <c r="N54" s="26"/>
    </row>
    <row r="55" spans="2:14" ht="12.75">
      <c r="B55" s="77" t="s">
        <v>127</v>
      </c>
      <c r="C55" s="77"/>
      <c r="J55" s="16"/>
      <c r="K55" s="16"/>
      <c r="L55" s="26"/>
      <c r="M55" s="26"/>
      <c r="N55" s="26"/>
    </row>
    <row r="56" spans="2:14" ht="12.75">
      <c r="B56" t="s">
        <v>116</v>
      </c>
      <c r="F56" s="28"/>
      <c r="H56" s="28">
        <v>43800000</v>
      </c>
      <c r="J56" s="28"/>
      <c r="K56" s="16"/>
      <c r="L56" s="26"/>
      <c r="M56" s="26"/>
      <c r="N56" s="26"/>
    </row>
    <row r="57" spans="6:14" ht="12.75">
      <c r="F57" s="28"/>
      <c r="H57" s="28"/>
      <c r="J57" s="28"/>
      <c r="K57" s="16"/>
      <c r="L57" s="26"/>
      <c r="M57" s="26"/>
      <c r="N57" s="26"/>
    </row>
    <row r="58" spans="2:14" ht="12.75">
      <c r="B58" t="s">
        <v>123</v>
      </c>
      <c r="F58" s="65"/>
      <c r="J58" s="16"/>
      <c r="K58" s="16"/>
      <c r="L58" s="26"/>
      <c r="M58" s="26"/>
      <c r="N58" s="26"/>
    </row>
    <row r="59" spans="2:14" ht="12.75">
      <c r="B59" t="s">
        <v>124</v>
      </c>
      <c r="E59" s="74"/>
      <c r="F59" s="65"/>
      <c r="H59" s="27">
        <v>50000</v>
      </c>
      <c r="J59" s="16"/>
      <c r="K59" s="16"/>
      <c r="L59" s="26"/>
      <c r="M59" s="26"/>
      <c r="N59" s="26"/>
    </row>
    <row r="60" spans="2:14" ht="12.75">
      <c r="B60" t="s">
        <v>125</v>
      </c>
      <c r="E60" s="74"/>
      <c r="F60" s="65"/>
      <c r="H60" s="27">
        <v>400000</v>
      </c>
      <c r="J60" s="16"/>
      <c r="K60" s="16"/>
      <c r="L60" s="26"/>
      <c r="M60" s="26"/>
      <c r="N60" s="26"/>
    </row>
    <row r="61" spans="5:14" ht="12.75">
      <c r="E61" s="74"/>
      <c r="F61" s="65"/>
      <c r="J61" s="16"/>
      <c r="K61" s="16"/>
      <c r="L61" s="26"/>
      <c r="M61" s="26"/>
      <c r="N61" s="26"/>
    </row>
    <row r="62" spans="2:14" ht="13.5" thickBot="1">
      <c r="B62" t="s">
        <v>117</v>
      </c>
      <c r="E62" s="74"/>
      <c r="F62" s="65"/>
      <c r="H62" s="75">
        <f>SUM(H56:H61)</f>
        <v>44250000</v>
      </c>
      <c r="J62" s="16"/>
      <c r="K62" s="16"/>
      <c r="L62" s="26"/>
      <c r="M62" s="26"/>
      <c r="N62" s="26"/>
    </row>
    <row r="63" spans="6:14" ht="13.5" thickTop="1">
      <c r="F63" s="65"/>
      <c r="J63" s="16"/>
      <c r="K63" s="16"/>
      <c r="L63" s="26"/>
      <c r="M63" s="26"/>
      <c r="N63" s="26"/>
    </row>
    <row r="64" spans="2:14" ht="12.75">
      <c r="B64" t="s">
        <v>121</v>
      </c>
      <c r="F64" s="65"/>
      <c r="H64" s="26">
        <v>273</v>
      </c>
      <c r="J64" s="16"/>
      <c r="K64" s="16"/>
      <c r="L64" s="26"/>
      <c r="M64" s="26"/>
      <c r="N64" s="26"/>
    </row>
    <row r="65" spans="2:14" ht="12.75">
      <c r="B65" t="s">
        <v>122</v>
      </c>
      <c r="F65" s="65"/>
      <c r="H65" s="26">
        <v>92</v>
      </c>
      <c r="J65" s="16"/>
      <c r="K65" s="16"/>
      <c r="L65" s="26"/>
      <c r="M65" s="26"/>
      <c r="N65" s="26"/>
    </row>
    <row r="66" spans="6:14" ht="12.75">
      <c r="F66" s="65"/>
      <c r="J66" s="16"/>
      <c r="K66" s="16"/>
      <c r="L66" s="26"/>
      <c r="M66" s="26"/>
      <c r="N66" s="26"/>
    </row>
    <row r="67" spans="6:14" ht="13.5" thickBot="1">
      <c r="F67" s="65"/>
      <c r="J67" s="16"/>
      <c r="K67" s="16"/>
      <c r="L67" s="26"/>
      <c r="M67" s="26"/>
      <c r="N67" s="26"/>
    </row>
    <row r="68" spans="2:14" ht="12.75">
      <c r="B68" s="78"/>
      <c r="C68" s="79"/>
      <c r="D68" s="79"/>
      <c r="E68" s="80"/>
      <c r="F68" s="81"/>
      <c r="G68" s="82"/>
      <c r="H68" s="82"/>
      <c r="I68" s="83"/>
      <c r="J68" s="16"/>
      <c r="K68" s="16"/>
      <c r="L68" s="26"/>
      <c r="M68" s="26"/>
      <c r="N68" s="26"/>
    </row>
    <row r="69" spans="2:14" ht="12.75">
      <c r="B69" s="84"/>
      <c r="C69" s="87" t="s">
        <v>128</v>
      </c>
      <c r="D69" s="15"/>
      <c r="E69" s="85"/>
      <c r="F69" s="65"/>
      <c r="G69" s="52"/>
      <c r="H69" s="52"/>
      <c r="I69" s="86"/>
      <c r="J69" s="16"/>
      <c r="K69" s="16"/>
      <c r="L69" s="26"/>
      <c r="M69" s="26"/>
      <c r="N69" s="26"/>
    </row>
    <row r="70" spans="2:14" ht="12.75">
      <c r="B70" s="84"/>
      <c r="C70" s="87" t="s">
        <v>129</v>
      </c>
      <c r="D70" s="15"/>
      <c r="E70" s="85"/>
      <c r="F70" s="76" t="s">
        <v>118</v>
      </c>
      <c r="G70" s="88"/>
      <c r="H70" s="76" t="s">
        <v>119</v>
      </c>
      <c r="I70" s="89"/>
      <c r="J70" s="16"/>
      <c r="K70" s="16"/>
      <c r="L70" s="26"/>
      <c r="M70" s="26"/>
      <c r="N70" s="26"/>
    </row>
    <row r="71" spans="2:14" ht="12.75">
      <c r="B71" s="84"/>
      <c r="C71" s="15"/>
      <c r="D71" s="15"/>
      <c r="E71" s="85"/>
      <c r="F71" s="90" t="s">
        <v>59</v>
      </c>
      <c r="G71" s="88"/>
      <c r="H71" s="90" t="s">
        <v>59</v>
      </c>
      <c r="I71" s="86"/>
      <c r="J71" s="16"/>
      <c r="K71" s="16"/>
      <c r="L71" s="26"/>
      <c r="M71" s="26"/>
      <c r="N71" s="26"/>
    </row>
    <row r="72" spans="2:14" ht="12.75">
      <c r="B72" s="84"/>
      <c r="C72" s="15"/>
      <c r="D72" s="15"/>
      <c r="E72" s="85"/>
      <c r="F72" s="90" t="s">
        <v>55</v>
      </c>
      <c r="G72" s="88"/>
      <c r="H72" s="90" t="s">
        <v>55</v>
      </c>
      <c r="I72" s="86"/>
      <c r="J72" s="16"/>
      <c r="K72" s="16"/>
      <c r="L72" s="26"/>
      <c r="M72" s="26"/>
      <c r="N72" s="26"/>
    </row>
    <row r="73" spans="2:14" ht="12.75">
      <c r="B73" s="84"/>
      <c r="C73" s="15"/>
      <c r="D73" s="15"/>
      <c r="E73" s="85"/>
      <c r="F73" s="91">
        <v>38625</v>
      </c>
      <c r="G73" s="88"/>
      <c r="H73" s="91">
        <v>38625</v>
      </c>
      <c r="I73" s="86"/>
      <c r="J73" s="16"/>
      <c r="K73" s="16"/>
      <c r="L73" s="26"/>
      <c r="M73" s="26"/>
      <c r="N73" s="26"/>
    </row>
    <row r="74" spans="2:14" ht="12.75">
      <c r="B74" s="84"/>
      <c r="C74" s="15"/>
      <c r="D74" s="15"/>
      <c r="E74" s="85"/>
      <c r="F74" s="90"/>
      <c r="G74" s="52"/>
      <c r="H74" s="90"/>
      <c r="I74" s="86"/>
      <c r="J74" s="16"/>
      <c r="K74" s="16"/>
      <c r="L74" s="26"/>
      <c r="M74" s="26"/>
      <c r="N74" s="26"/>
    </row>
    <row r="75" spans="2:14" ht="12.75">
      <c r="B75" s="84"/>
      <c r="C75" s="15"/>
      <c r="D75" s="15"/>
      <c r="E75" s="85"/>
      <c r="F75" s="65"/>
      <c r="G75" s="52"/>
      <c r="H75" s="52"/>
      <c r="I75" s="86"/>
      <c r="J75" s="16"/>
      <c r="K75" s="16"/>
      <c r="L75" s="26"/>
      <c r="M75" s="26"/>
      <c r="N75" s="26"/>
    </row>
    <row r="76" spans="2:14" ht="12.75">
      <c r="B76" s="84"/>
      <c r="C76" s="18" t="s">
        <v>120</v>
      </c>
      <c r="D76" s="15"/>
      <c r="E76" s="85"/>
      <c r="F76" s="92">
        <v>689</v>
      </c>
      <c r="G76" s="52"/>
      <c r="H76" s="92">
        <v>2029</v>
      </c>
      <c r="I76" s="86"/>
      <c r="J76" s="62"/>
      <c r="K76" s="16"/>
      <c r="L76" s="26"/>
      <c r="M76" s="26"/>
      <c r="N76" s="26"/>
    </row>
    <row r="77" spans="2:14" ht="12.75">
      <c r="B77" s="84"/>
      <c r="C77" s="15"/>
      <c r="D77" s="15"/>
      <c r="E77" s="85"/>
      <c r="F77" s="52"/>
      <c r="G77" s="52"/>
      <c r="H77" s="52"/>
      <c r="I77" s="86"/>
      <c r="J77" s="16"/>
      <c r="K77" s="16"/>
      <c r="L77" s="26"/>
      <c r="M77" s="26"/>
      <c r="N77" s="26"/>
    </row>
    <row r="78" spans="2:14" ht="12.75">
      <c r="B78" s="84"/>
      <c r="C78" s="15" t="s">
        <v>115</v>
      </c>
      <c r="D78" s="15"/>
      <c r="E78" s="85"/>
      <c r="F78" s="92">
        <f>+(H56*92/92)+(H59*92/92)+(H60*64/92)</f>
        <v>44128260.86956522</v>
      </c>
      <c r="G78" s="52"/>
      <c r="H78" s="92">
        <f>+(H56*273/273)+(H59*143/273)+(H60*64/273)</f>
        <v>43919963.36996337</v>
      </c>
      <c r="I78" s="86"/>
      <c r="J78" s="16"/>
      <c r="K78" s="16"/>
      <c r="L78" s="26"/>
      <c r="M78" s="26"/>
      <c r="N78" s="26"/>
    </row>
    <row r="79" spans="2:14" ht="12.75">
      <c r="B79" s="84"/>
      <c r="C79" s="15"/>
      <c r="D79" s="15"/>
      <c r="E79" s="85"/>
      <c r="F79" s="52"/>
      <c r="G79" s="52"/>
      <c r="H79" s="52"/>
      <c r="I79" s="86"/>
      <c r="J79" s="16"/>
      <c r="K79" s="16"/>
      <c r="L79" s="26"/>
      <c r="M79" s="26"/>
      <c r="N79" s="26"/>
    </row>
    <row r="80" spans="2:14" ht="12.75">
      <c r="B80" s="84"/>
      <c r="C80" s="18" t="s">
        <v>98</v>
      </c>
      <c r="D80" s="15"/>
      <c r="E80" s="85"/>
      <c r="F80" s="52"/>
      <c r="G80" s="52"/>
      <c r="H80" s="52"/>
      <c r="I80" s="86"/>
      <c r="J80" s="16"/>
      <c r="K80" s="16"/>
      <c r="L80" s="26"/>
      <c r="M80" s="26"/>
      <c r="N80" s="26"/>
    </row>
    <row r="81" spans="2:14" ht="12.75">
      <c r="B81" s="84"/>
      <c r="C81" s="93" t="s">
        <v>45</v>
      </c>
      <c r="D81" s="15"/>
      <c r="E81" s="85"/>
      <c r="F81" s="94">
        <f>+(F76/(F78/1000))*100</f>
        <v>1.5613577023498695</v>
      </c>
      <c r="G81" s="52"/>
      <c r="H81" s="95">
        <f>+(H76/(H78/1000))*100</f>
        <v>4.6197670587940936</v>
      </c>
      <c r="I81" s="86"/>
      <c r="J81" s="16"/>
      <c r="K81" s="16"/>
      <c r="L81" s="26"/>
      <c r="M81" s="26"/>
      <c r="N81" s="26"/>
    </row>
    <row r="82" spans="2:14" ht="12.75">
      <c r="B82" s="84"/>
      <c r="C82" s="93" t="s">
        <v>42</v>
      </c>
      <c r="D82" s="15"/>
      <c r="E82" s="85"/>
      <c r="F82" s="96" t="s">
        <v>126</v>
      </c>
      <c r="G82" s="97"/>
      <c r="H82" s="96" t="s">
        <v>126</v>
      </c>
      <c r="I82" s="86"/>
      <c r="J82" s="16"/>
      <c r="K82" s="16"/>
      <c r="L82" s="26"/>
      <c r="M82" s="26"/>
      <c r="N82" s="26"/>
    </row>
    <row r="83" spans="2:14" ht="12.75">
      <c r="B83" s="84"/>
      <c r="C83" s="15"/>
      <c r="D83" s="15"/>
      <c r="E83" s="85"/>
      <c r="F83" s="52"/>
      <c r="G83" s="52"/>
      <c r="H83" s="52"/>
      <c r="I83" s="86"/>
      <c r="J83" s="16"/>
      <c r="K83" s="16"/>
      <c r="L83" s="26"/>
      <c r="M83" s="26"/>
      <c r="N83" s="26"/>
    </row>
    <row r="84" spans="2:14" ht="12.75">
      <c r="B84" s="84"/>
      <c r="C84" s="15"/>
      <c r="D84" s="15"/>
      <c r="E84" s="85"/>
      <c r="F84" s="52"/>
      <c r="G84" s="52"/>
      <c r="H84" s="52"/>
      <c r="I84" s="86"/>
      <c r="J84" s="16"/>
      <c r="K84" s="16"/>
      <c r="L84" s="26"/>
      <c r="M84" s="26"/>
      <c r="N84" s="26"/>
    </row>
    <row r="85" spans="2:14" ht="13.5" thickBot="1">
      <c r="B85" s="98"/>
      <c r="C85" s="99"/>
      <c r="D85" s="99"/>
      <c r="E85" s="100"/>
      <c r="F85" s="101"/>
      <c r="G85" s="101"/>
      <c r="H85" s="101"/>
      <c r="I85" s="102"/>
      <c r="J85" s="16"/>
      <c r="K85" s="16"/>
      <c r="L85" s="26"/>
      <c r="M85" s="26"/>
      <c r="N85" s="26"/>
    </row>
    <row r="86" spans="10:14" ht="12.75">
      <c r="J86" s="16"/>
      <c r="K86" s="16"/>
      <c r="L86" s="26"/>
      <c r="M86" s="26"/>
      <c r="N86" s="26"/>
    </row>
    <row r="87" spans="10:14" ht="12.75">
      <c r="J87" s="16"/>
      <c r="K87" s="16"/>
      <c r="L87" s="26"/>
      <c r="M87" s="26"/>
      <c r="N87" s="26"/>
    </row>
    <row r="88" spans="10:14" ht="12.75">
      <c r="J88" s="16"/>
      <c r="K88" s="16"/>
      <c r="L88" s="26"/>
      <c r="M88" s="26"/>
      <c r="N88" s="26"/>
    </row>
    <row r="89" spans="10:14" ht="12.75">
      <c r="J89" s="16"/>
      <c r="K89" s="16"/>
      <c r="L89" s="26"/>
      <c r="M89" s="26"/>
      <c r="N89" s="26"/>
    </row>
    <row r="90" spans="10:14" ht="12.75">
      <c r="J90" s="16"/>
      <c r="K90" s="16"/>
      <c r="L90" s="26"/>
      <c r="M90" s="26"/>
      <c r="N90" s="26"/>
    </row>
    <row r="91" spans="3:14" ht="12.75">
      <c r="C91" s="137"/>
      <c r="D91" s="137"/>
      <c r="E91" s="137"/>
      <c r="F91" s="137"/>
      <c r="G91" s="137"/>
      <c r="H91" s="137"/>
      <c r="I91" s="137"/>
      <c r="J91" s="137"/>
      <c r="K91" s="137"/>
      <c r="L91" s="137"/>
      <c r="M91" s="137"/>
      <c r="N91" s="26"/>
    </row>
    <row r="92" spans="3:14" ht="12.75">
      <c r="C92" s="137"/>
      <c r="D92" s="137"/>
      <c r="E92" s="137"/>
      <c r="F92" s="137"/>
      <c r="G92" s="137"/>
      <c r="H92" s="137"/>
      <c r="I92" s="137"/>
      <c r="J92" s="137"/>
      <c r="K92" s="137"/>
      <c r="L92" s="137"/>
      <c r="M92" s="137"/>
      <c r="N92" s="26"/>
    </row>
    <row r="93" spans="10:14" ht="12.75">
      <c r="J93" s="16"/>
      <c r="K93" s="16"/>
      <c r="L93" s="26"/>
      <c r="M93" s="26"/>
      <c r="N93" s="26"/>
    </row>
    <row r="94" spans="10:14" ht="12.75">
      <c r="J94" s="16"/>
      <c r="K94" s="16"/>
      <c r="L94" s="26"/>
      <c r="M94" s="26"/>
      <c r="N94" s="26"/>
    </row>
    <row r="95" spans="10:14" ht="12.75">
      <c r="J95" s="16"/>
      <c r="K95" s="16"/>
      <c r="L95" s="26"/>
      <c r="M95" s="26"/>
      <c r="N95" s="26"/>
    </row>
    <row r="96" spans="10:11" ht="12.75">
      <c r="J96" s="16"/>
      <c r="K96" s="16"/>
    </row>
    <row r="97" spans="10:11" ht="12.75">
      <c r="J97" s="16"/>
      <c r="K97" s="16"/>
    </row>
    <row r="98" spans="10:11" ht="12.75">
      <c r="J98" s="16"/>
      <c r="K98" s="16"/>
    </row>
    <row r="99" spans="10:11" ht="12.75">
      <c r="J99" s="16"/>
      <c r="K99" s="16"/>
    </row>
    <row r="100" spans="10:11" ht="12.75">
      <c r="J100" s="16"/>
      <c r="K100" s="16"/>
    </row>
  </sheetData>
  <sheetProtection/>
  <mergeCells count="3">
    <mergeCell ref="F6:H6"/>
    <mergeCell ref="J6:M6"/>
    <mergeCell ref="C91:M92"/>
  </mergeCells>
  <printOptions/>
  <pageMargins left="0.5" right="0.5" top="0.5" bottom="0.5"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P79"/>
  <sheetViews>
    <sheetView workbookViewId="0" topLeftCell="A27">
      <selection activeCell="C36" sqref="C36"/>
    </sheetView>
  </sheetViews>
  <sheetFormatPr defaultColWidth="9.140625" defaultRowHeight="12.75"/>
  <cols>
    <col min="1" max="1" width="0.9921875" style="0" customWidth="1"/>
    <col min="2" max="2" width="5.421875" style="0" customWidth="1"/>
    <col min="3" max="3" width="31.57421875" style="0" customWidth="1"/>
    <col min="4" max="4" width="7.8515625" style="5" customWidth="1"/>
    <col min="5" max="5" width="14.8515625" style="26" customWidth="1"/>
    <col min="6" max="6" width="2.421875" style="26" customWidth="1"/>
    <col min="7" max="7" width="15.421875" style="26" customWidth="1"/>
    <col min="8" max="8" width="3.00390625" style="26" customWidth="1"/>
    <col min="9" max="9" width="14.8515625" style="26" customWidth="1"/>
    <col min="10" max="10" width="14.8515625" style="26" hidden="1" customWidth="1"/>
    <col min="11" max="11" width="3.00390625" style="0" customWidth="1"/>
    <col min="12" max="12" width="14.8515625" style="0" customWidth="1"/>
    <col min="13" max="13" width="3.00390625" style="0" customWidth="1"/>
    <col min="14" max="14" width="14.421875" style="15" hidden="1" customWidth="1"/>
    <col min="15" max="15" width="0" style="0" hidden="1" customWidth="1"/>
  </cols>
  <sheetData>
    <row r="1" spans="1:12" ht="12.75">
      <c r="A1" s="1" t="s">
        <v>66</v>
      </c>
      <c r="B1" s="2"/>
      <c r="C1" s="2"/>
      <c r="D1" s="7"/>
      <c r="E1" s="10"/>
      <c r="F1" s="10"/>
      <c r="G1" s="10"/>
      <c r="H1" s="10"/>
      <c r="I1" s="10"/>
      <c r="J1" s="10"/>
      <c r="K1" s="3"/>
      <c r="L1" s="3"/>
    </row>
    <row r="2" spans="1:12" ht="12.75">
      <c r="A2" s="2" t="s">
        <v>102</v>
      </c>
      <c r="B2" s="2"/>
      <c r="C2" s="2"/>
      <c r="D2" s="7"/>
      <c r="E2" s="10"/>
      <c r="F2" s="10"/>
      <c r="G2" s="10"/>
      <c r="H2" s="10"/>
      <c r="I2" s="10"/>
      <c r="J2" s="10"/>
      <c r="K2" s="3"/>
      <c r="L2" s="3"/>
    </row>
    <row r="3" spans="1:12" ht="12.75">
      <c r="A3" s="1" t="s">
        <v>60</v>
      </c>
      <c r="B3" s="2"/>
      <c r="C3" s="2"/>
      <c r="D3" s="7"/>
      <c r="E3" s="10"/>
      <c r="F3" s="10"/>
      <c r="G3" s="10"/>
      <c r="H3" s="10"/>
      <c r="I3" s="10"/>
      <c r="J3" s="10"/>
      <c r="K3" s="3"/>
      <c r="L3" s="3"/>
    </row>
    <row r="4" spans="1:12" ht="12.75">
      <c r="A4" s="31" t="s">
        <v>58</v>
      </c>
      <c r="B4" s="2"/>
      <c r="C4" s="2"/>
      <c r="D4" s="7"/>
      <c r="E4" s="10"/>
      <c r="F4" s="10"/>
      <c r="G4" s="10"/>
      <c r="H4" s="10"/>
      <c r="I4" s="10"/>
      <c r="J4" s="10"/>
      <c r="K4" s="3"/>
      <c r="L4" s="3"/>
    </row>
    <row r="5" spans="1:12" ht="12.75">
      <c r="A5" s="2"/>
      <c r="B5" s="2"/>
      <c r="C5" s="2"/>
      <c r="D5" s="7"/>
      <c r="E5" s="10"/>
      <c r="F5" s="10"/>
      <c r="G5" s="57"/>
      <c r="H5" s="10"/>
      <c r="I5" s="10"/>
      <c r="J5" s="10"/>
      <c r="K5" s="3"/>
      <c r="L5" s="57"/>
    </row>
    <row r="6" spans="1:14" ht="12.75">
      <c r="A6" s="2"/>
      <c r="B6" s="2"/>
      <c r="C6" s="2"/>
      <c r="D6" s="7"/>
      <c r="E6" s="132" t="s">
        <v>54</v>
      </c>
      <c r="F6" s="133"/>
      <c r="G6" s="134"/>
      <c r="H6" s="29"/>
      <c r="I6" s="132" t="s">
        <v>56</v>
      </c>
      <c r="J6" s="135"/>
      <c r="K6" s="135"/>
      <c r="L6" s="136"/>
      <c r="N6" s="15" t="s">
        <v>107</v>
      </c>
    </row>
    <row r="7" spans="1:14" ht="12.75">
      <c r="A7" s="2"/>
      <c r="B7" s="2"/>
      <c r="C7" s="2"/>
      <c r="D7" s="4" t="s">
        <v>0</v>
      </c>
      <c r="E7" s="29" t="s">
        <v>59</v>
      </c>
      <c r="F7" s="25"/>
      <c r="G7" s="29" t="s">
        <v>57</v>
      </c>
      <c r="H7" s="25"/>
      <c r="I7" s="29" t="s">
        <v>59</v>
      </c>
      <c r="J7" s="29" t="s">
        <v>59</v>
      </c>
      <c r="K7" s="25"/>
      <c r="L7" s="29" t="s">
        <v>57</v>
      </c>
      <c r="N7" s="14" t="s">
        <v>59</v>
      </c>
    </row>
    <row r="8" spans="1:14" ht="12.75">
      <c r="A8" s="2"/>
      <c r="B8" s="2"/>
      <c r="C8" s="2"/>
      <c r="D8" s="7"/>
      <c r="E8" s="29" t="s">
        <v>55</v>
      </c>
      <c r="F8" s="25"/>
      <c r="G8" s="29" t="s">
        <v>55</v>
      </c>
      <c r="H8" s="25"/>
      <c r="I8" s="29" t="s">
        <v>55</v>
      </c>
      <c r="J8" s="29" t="s">
        <v>55</v>
      </c>
      <c r="K8" s="25"/>
      <c r="L8" s="29" t="s">
        <v>55</v>
      </c>
      <c r="N8" s="14" t="s">
        <v>55</v>
      </c>
    </row>
    <row r="9" spans="1:15" ht="12.75">
      <c r="A9" s="2"/>
      <c r="B9" s="2"/>
      <c r="C9" s="2"/>
      <c r="D9" s="7"/>
      <c r="E9" s="30">
        <v>38625</v>
      </c>
      <c r="F9" s="25"/>
      <c r="G9" s="30">
        <v>38260</v>
      </c>
      <c r="H9" s="25"/>
      <c r="I9" s="30">
        <v>38625</v>
      </c>
      <c r="J9" s="30">
        <v>38533</v>
      </c>
      <c r="K9" s="25"/>
      <c r="L9" s="30">
        <v>38260</v>
      </c>
      <c r="N9" s="30">
        <v>38533</v>
      </c>
      <c r="O9" t="s">
        <v>110</v>
      </c>
    </row>
    <row r="10" spans="1:15" ht="12.75">
      <c r="A10" s="2"/>
      <c r="B10" s="2"/>
      <c r="C10" s="2"/>
      <c r="D10" s="7"/>
      <c r="E10" s="29" t="s">
        <v>1</v>
      </c>
      <c r="F10" s="10"/>
      <c r="G10" s="29" t="s">
        <v>1</v>
      </c>
      <c r="H10" s="10"/>
      <c r="I10" s="29" t="s">
        <v>1</v>
      </c>
      <c r="J10" s="29" t="s">
        <v>1</v>
      </c>
      <c r="K10" s="10"/>
      <c r="L10" s="29" t="s">
        <v>1</v>
      </c>
      <c r="N10" s="14" t="s">
        <v>1</v>
      </c>
      <c r="O10" t="s">
        <v>109</v>
      </c>
    </row>
    <row r="11" spans="1:14" ht="12.75">
      <c r="A11" s="2"/>
      <c r="B11" s="2"/>
      <c r="C11" s="2"/>
      <c r="D11" s="7"/>
      <c r="E11" s="25"/>
      <c r="F11" s="10"/>
      <c r="G11" s="10"/>
      <c r="H11" s="10"/>
      <c r="I11" s="10"/>
      <c r="J11" s="10"/>
      <c r="K11" s="10"/>
      <c r="L11" s="10"/>
      <c r="N11" s="14"/>
    </row>
    <row r="12" spans="1:15" ht="12.75">
      <c r="A12" s="2"/>
      <c r="B12" s="2" t="s">
        <v>41</v>
      </c>
      <c r="C12" s="2"/>
      <c r="D12" s="7">
        <v>8</v>
      </c>
      <c r="E12" s="9">
        <f>+I12-J12</f>
        <v>75378</v>
      </c>
      <c r="F12" s="9"/>
      <c r="G12" s="9">
        <v>20884</v>
      </c>
      <c r="H12" s="9"/>
      <c r="I12" s="9">
        <v>153823</v>
      </c>
      <c r="J12" s="9">
        <v>78445</v>
      </c>
      <c r="K12" s="9"/>
      <c r="L12" s="9">
        <v>47032</v>
      </c>
      <c r="N12" s="28">
        <v>44760</v>
      </c>
      <c r="O12" s="67">
        <f aca="true" t="shared" si="0" ref="O12:O44">+E12-N12</f>
        <v>30618</v>
      </c>
    </row>
    <row r="13" spans="1:15" ht="12.75">
      <c r="A13" s="2"/>
      <c r="B13" s="2"/>
      <c r="C13" s="2"/>
      <c r="D13" s="7"/>
      <c r="E13" s="9"/>
      <c r="F13" s="9"/>
      <c r="G13" s="9"/>
      <c r="H13" s="9"/>
      <c r="I13" s="9"/>
      <c r="J13" s="9"/>
      <c r="K13" s="9"/>
      <c r="L13" s="9"/>
      <c r="N13" s="28"/>
      <c r="O13" s="67">
        <f t="shared" si="0"/>
        <v>0</v>
      </c>
    </row>
    <row r="14" spans="1:15" ht="12.75">
      <c r="A14" s="2"/>
      <c r="B14" s="2" t="s">
        <v>61</v>
      </c>
      <c r="C14" s="2"/>
      <c r="D14" s="7"/>
      <c r="E14" s="43">
        <f>+I14-J14</f>
        <v>-67650</v>
      </c>
      <c r="F14" s="48"/>
      <c r="G14" s="47">
        <v>-18894</v>
      </c>
      <c r="H14" s="48"/>
      <c r="I14" s="47">
        <v>-133208</v>
      </c>
      <c r="J14" s="48">
        <v>-65558</v>
      </c>
      <c r="K14" s="48"/>
      <c r="L14" s="47">
        <v>-38663</v>
      </c>
      <c r="M14" s="26"/>
      <c r="N14" s="66">
        <v>-36634</v>
      </c>
      <c r="O14" s="67">
        <f t="shared" si="0"/>
        <v>-31016</v>
      </c>
    </row>
    <row r="15" spans="1:15" ht="12.75">
      <c r="A15" s="2"/>
      <c r="B15" s="2"/>
      <c r="C15" s="2"/>
      <c r="D15" s="7"/>
      <c r="E15" s="41"/>
      <c r="F15" s="41"/>
      <c r="G15" s="41"/>
      <c r="H15" s="41"/>
      <c r="I15" s="41"/>
      <c r="J15" s="41"/>
      <c r="K15" s="41"/>
      <c r="L15" s="41"/>
      <c r="M15" s="26"/>
      <c r="N15" s="28"/>
      <c r="O15" s="67">
        <f t="shared" si="0"/>
        <v>0</v>
      </c>
    </row>
    <row r="16" spans="1:16" ht="12.75">
      <c r="A16" s="2"/>
      <c r="B16" s="2" t="s">
        <v>62</v>
      </c>
      <c r="C16" s="2"/>
      <c r="D16" s="7"/>
      <c r="E16" s="41">
        <f>SUM(E12:E14)</f>
        <v>7728</v>
      </c>
      <c r="F16" s="41"/>
      <c r="G16" s="41">
        <f>SUM(G12:G14)</f>
        <v>1990</v>
      </c>
      <c r="H16" s="41"/>
      <c r="I16" s="41">
        <f>SUM(I12:I14)</f>
        <v>20615</v>
      </c>
      <c r="J16" s="41">
        <v>12887</v>
      </c>
      <c r="K16" s="41"/>
      <c r="L16" s="41">
        <f>SUM(L12:L14)</f>
        <v>8369</v>
      </c>
      <c r="M16" s="26"/>
      <c r="N16" s="28">
        <v>8126</v>
      </c>
      <c r="O16" s="68">
        <f t="shared" si="0"/>
        <v>-398</v>
      </c>
      <c r="P16" t="s">
        <v>108</v>
      </c>
    </row>
    <row r="17" spans="1:15" ht="12.75">
      <c r="A17" s="2"/>
      <c r="B17" s="2"/>
      <c r="C17" s="2"/>
      <c r="D17" s="7"/>
      <c r="E17" s="41"/>
      <c r="F17" s="41"/>
      <c r="G17" s="41"/>
      <c r="H17" s="41"/>
      <c r="I17" s="41"/>
      <c r="J17" s="41"/>
      <c r="K17" s="41"/>
      <c r="L17" s="41"/>
      <c r="M17" s="26"/>
      <c r="N17" s="28"/>
      <c r="O17" s="67">
        <f t="shared" si="0"/>
        <v>0</v>
      </c>
    </row>
    <row r="18" spans="1:15" ht="12.75">
      <c r="A18" s="2"/>
      <c r="B18" s="2" t="s">
        <v>63</v>
      </c>
      <c r="C18" s="2"/>
      <c r="D18" s="7"/>
      <c r="E18" s="28">
        <f>+I18-J18</f>
        <v>-5665</v>
      </c>
      <c r="F18" s="41"/>
      <c r="G18" s="41">
        <v>-1813</v>
      </c>
      <c r="H18" s="41"/>
      <c r="I18" s="42">
        <v>-15824</v>
      </c>
      <c r="J18" s="42">
        <v>-10159</v>
      </c>
      <c r="K18" s="41"/>
      <c r="L18" s="41">
        <v>-9703</v>
      </c>
      <c r="M18" s="26"/>
      <c r="N18" s="28">
        <v>-5982</v>
      </c>
      <c r="O18" s="67">
        <f t="shared" si="0"/>
        <v>317</v>
      </c>
    </row>
    <row r="19" spans="1:15" ht="12.75">
      <c r="A19" s="2"/>
      <c r="B19" s="2"/>
      <c r="C19" s="2"/>
      <c r="D19" s="7"/>
      <c r="E19" s="28"/>
      <c r="F19" s="41"/>
      <c r="G19" s="41"/>
      <c r="H19" s="41"/>
      <c r="I19" s="41"/>
      <c r="J19" s="41"/>
      <c r="K19" s="41"/>
      <c r="L19" s="41"/>
      <c r="M19" s="26"/>
      <c r="N19" s="28"/>
      <c r="O19" s="67">
        <f t="shared" si="0"/>
        <v>0</v>
      </c>
    </row>
    <row r="20" spans="1:16" ht="12.75">
      <c r="A20" s="2"/>
      <c r="B20" s="2" t="s">
        <v>2</v>
      </c>
      <c r="C20" s="2"/>
      <c r="D20" s="7"/>
      <c r="E20" s="28">
        <f>+I20-J20</f>
        <v>765</v>
      </c>
      <c r="F20" s="41"/>
      <c r="G20" s="41">
        <v>525</v>
      </c>
      <c r="H20" s="41"/>
      <c r="I20" s="41">
        <v>2648</v>
      </c>
      <c r="J20" s="41">
        <v>1883</v>
      </c>
      <c r="K20" s="41"/>
      <c r="L20" s="41">
        <v>2107</v>
      </c>
      <c r="M20" s="26"/>
      <c r="N20" s="28">
        <v>1439</v>
      </c>
      <c r="O20" s="68">
        <f t="shared" si="0"/>
        <v>-674</v>
      </c>
      <c r="P20" t="s">
        <v>111</v>
      </c>
    </row>
    <row r="21" spans="1:15" ht="12.75">
      <c r="A21" s="2"/>
      <c r="B21" s="2"/>
      <c r="C21" s="2"/>
      <c r="D21" s="7"/>
      <c r="E21" s="69"/>
      <c r="F21" s="41"/>
      <c r="G21" s="43"/>
      <c r="H21" s="41"/>
      <c r="I21" s="43"/>
      <c r="J21" s="41"/>
      <c r="K21" s="41"/>
      <c r="L21" s="43"/>
      <c r="M21" s="26"/>
      <c r="N21" s="28"/>
      <c r="O21" s="67">
        <f t="shared" si="0"/>
        <v>0</v>
      </c>
    </row>
    <row r="22" spans="1:15" ht="12.75">
      <c r="A22" s="2"/>
      <c r="B22" s="2" t="s">
        <v>93</v>
      </c>
      <c r="C22" s="2"/>
      <c r="D22" s="7">
        <v>8</v>
      </c>
      <c r="E22" s="16">
        <f>SUM(E16:E21)</f>
        <v>2828</v>
      </c>
      <c r="F22" s="41"/>
      <c r="G22" s="41">
        <f>SUM(G16:G21)</f>
        <v>702</v>
      </c>
      <c r="H22" s="41"/>
      <c r="I22" s="44">
        <f>SUM(I16:I21)</f>
        <v>7439</v>
      </c>
      <c r="J22" s="44">
        <v>4611</v>
      </c>
      <c r="K22" s="41"/>
      <c r="L22" s="41">
        <f>SUM(L16:L21)</f>
        <v>773</v>
      </c>
      <c r="M22" s="26"/>
      <c r="N22" s="50">
        <v>3583</v>
      </c>
      <c r="O22" s="67">
        <f t="shared" si="0"/>
        <v>-755</v>
      </c>
    </row>
    <row r="23" spans="1:15" ht="12.75">
      <c r="A23" s="2"/>
      <c r="B23" s="2"/>
      <c r="C23" s="2"/>
      <c r="D23" s="7"/>
      <c r="E23" s="28"/>
      <c r="F23" s="41"/>
      <c r="G23" s="41"/>
      <c r="H23" s="41"/>
      <c r="I23" s="41"/>
      <c r="J23" s="41"/>
      <c r="K23" s="41"/>
      <c r="L23" s="41"/>
      <c r="M23" s="26"/>
      <c r="N23" s="28"/>
      <c r="O23" s="67">
        <f t="shared" si="0"/>
        <v>0</v>
      </c>
    </row>
    <row r="24" spans="1:16" ht="12.75">
      <c r="A24" s="2"/>
      <c r="B24" s="2" t="s">
        <v>49</v>
      </c>
      <c r="C24" s="2"/>
      <c r="D24" s="7"/>
      <c r="E24" s="28">
        <f>+I24-J24</f>
        <v>-1519</v>
      </c>
      <c r="F24" s="41"/>
      <c r="G24" s="41">
        <v>-225</v>
      </c>
      <c r="H24" s="41"/>
      <c r="I24" s="41">
        <v>-3244</v>
      </c>
      <c r="J24" s="41">
        <v>-1725</v>
      </c>
      <c r="K24" s="41"/>
      <c r="L24" s="41">
        <v>-2333</v>
      </c>
      <c r="M24" s="26"/>
      <c r="N24" s="28">
        <v>-981</v>
      </c>
      <c r="O24" s="68">
        <f t="shared" si="0"/>
        <v>-538</v>
      </c>
      <c r="P24" t="s">
        <v>112</v>
      </c>
    </row>
    <row r="25" spans="1:15" ht="12.75">
      <c r="A25" s="2"/>
      <c r="B25" s="2"/>
      <c r="C25" s="2"/>
      <c r="D25" s="7"/>
      <c r="E25" s="69"/>
      <c r="F25" s="41"/>
      <c r="G25" s="43"/>
      <c r="H25" s="41"/>
      <c r="I25" s="43"/>
      <c r="J25" s="41"/>
      <c r="K25" s="41"/>
      <c r="L25" s="43"/>
      <c r="M25" s="26"/>
      <c r="N25" s="28"/>
      <c r="O25" s="67">
        <f t="shared" si="0"/>
        <v>0</v>
      </c>
    </row>
    <row r="26" spans="1:15" ht="12.75">
      <c r="A26" s="2"/>
      <c r="B26" s="2" t="s">
        <v>94</v>
      </c>
      <c r="C26" s="2"/>
      <c r="D26" s="7"/>
      <c r="E26" s="28">
        <f>SUM(E22:E24)</f>
        <v>1309</v>
      </c>
      <c r="F26" s="41"/>
      <c r="G26" s="41">
        <f>SUM(G22:G24)</f>
        <v>477</v>
      </c>
      <c r="H26" s="41"/>
      <c r="I26" s="41">
        <f>SUM(I22:I24)</f>
        <v>4195</v>
      </c>
      <c r="J26" s="41">
        <v>2886</v>
      </c>
      <c r="K26" s="41"/>
      <c r="L26" s="41">
        <f>SUM(L22:L24)</f>
        <v>-1560</v>
      </c>
      <c r="M26" s="26"/>
      <c r="N26" s="28">
        <v>2602</v>
      </c>
      <c r="O26" s="67">
        <f t="shared" si="0"/>
        <v>-1293</v>
      </c>
    </row>
    <row r="27" spans="1:15" ht="12.75">
      <c r="A27" s="2"/>
      <c r="B27" s="2"/>
      <c r="C27" s="2"/>
      <c r="D27" s="7"/>
      <c r="E27" s="28"/>
      <c r="F27" s="41"/>
      <c r="G27" s="41"/>
      <c r="H27" s="41"/>
      <c r="I27" s="41"/>
      <c r="J27" s="41"/>
      <c r="K27" s="41"/>
      <c r="L27" s="41"/>
      <c r="M27" s="26"/>
      <c r="N27" s="28"/>
      <c r="O27" s="67">
        <f t="shared" si="0"/>
        <v>0</v>
      </c>
    </row>
    <row r="28" spans="1:15" ht="12.75">
      <c r="A28" s="2"/>
      <c r="B28" s="2" t="s">
        <v>51</v>
      </c>
      <c r="C28" s="2"/>
      <c r="D28" s="7"/>
      <c r="E28" s="28">
        <f>+I28-J28</f>
        <v>309</v>
      </c>
      <c r="F28" s="41"/>
      <c r="G28" s="41">
        <v>225</v>
      </c>
      <c r="H28" s="41"/>
      <c r="I28" s="41">
        <v>780</v>
      </c>
      <c r="J28" s="41">
        <v>471</v>
      </c>
      <c r="K28" s="41"/>
      <c r="L28" s="41">
        <v>735</v>
      </c>
      <c r="M28" s="26"/>
      <c r="N28" s="28">
        <v>245</v>
      </c>
      <c r="O28" s="68">
        <f t="shared" si="0"/>
        <v>64</v>
      </c>
    </row>
    <row r="29" spans="1:15" ht="12.75">
      <c r="A29" s="2"/>
      <c r="B29" s="2"/>
      <c r="C29" s="2"/>
      <c r="D29" s="7"/>
      <c r="E29" s="69"/>
      <c r="F29" s="41"/>
      <c r="G29" s="43"/>
      <c r="H29" s="41"/>
      <c r="I29" s="43"/>
      <c r="J29" s="41"/>
      <c r="K29" s="41"/>
      <c r="L29" s="43"/>
      <c r="M29" s="26"/>
      <c r="N29" s="28"/>
      <c r="O29" s="67">
        <f t="shared" si="0"/>
        <v>0</v>
      </c>
    </row>
    <row r="30" spans="1:15" ht="12.75">
      <c r="A30" s="2"/>
      <c r="B30" s="2" t="s">
        <v>95</v>
      </c>
      <c r="C30" s="2"/>
      <c r="D30" s="7"/>
      <c r="E30" s="28">
        <f>SUM(E26:E29)</f>
        <v>1618</v>
      </c>
      <c r="F30" s="41"/>
      <c r="G30" s="41">
        <f>SUM(G26:G29)</f>
        <v>702</v>
      </c>
      <c r="H30" s="41"/>
      <c r="I30" s="41">
        <f>SUM(I26:I29)</f>
        <v>4975</v>
      </c>
      <c r="J30" s="41">
        <v>3357</v>
      </c>
      <c r="K30" s="41"/>
      <c r="L30" s="41">
        <f>SUM(L26:L29)</f>
        <v>-825</v>
      </c>
      <c r="M30" s="26"/>
      <c r="N30" s="28">
        <v>2847</v>
      </c>
      <c r="O30" s="67">
        <f t="shared" si="0"/>
        <v>-1229</v>
      </c>
    </row>
    <row r="31" spans="1:15" ht="12.75">
      <c r="A31" s="2"/>
      <c r="B31" s="2"/>
      <c r="C31" s="2"/>
      <c r="D31" s="7"/>
      <c r="E31" s="28"/>
      <c r="F31" s="41"/>
      <c r="G31" s="41"/>
      <c r="H31" s="41"/>
      <c r="I31" s="41"/>
      <c r="J31" s="41"/>
      <c r="K31" s="41"/>
      <c r="L31" s="41"/>
      <c r="M31" s="26"/>
      <c r="N31" s="28"/>
      <c r="O31" s="67">
        <f t="shared" si="0"/>
        <v>0</v>
      </c>
    </row>
    <row r="32" spans="1:15" ht="12.75">
      <c r="A32" s="2"/>
      <c r="B32" s="2" t="s">
        <v>64</v>
      </c>
      <c r="C32" s="2"/>
      <c r="D32" s="7">
        <v>17</v>
      </c>
      <c r="E32" s="28"/>
      <c r="F32" s="41"/>
      <c r="G32" s="41"/>
      <c r="H32" s="41"/>
      <c r="I32" s="41"/>
      <c r="J32" s="41"/>
      <c r="K32" s="41"/>
      <c r="L32" s="41"/>
      <c r="M32" s="26"/>
      <c r="N32" s="28"/>
      <c r="O32" s="67">
        <f t="shared" si="0"/>
        <v>0</v>
      </c>
    </row>
    <row r="33" spans="1:15" ht="12.75">
      <c r="A33" s="2"/>
      <c r="B33" s="2"/>
      <c r="C33" s="2" t="s">
        <v>65</v>
      </c>
      <c r="D33" s="7"/>
      <c r="E33" s="28">
        <f>+I33-J33</f>
        <v>-208</v>
      </c>
      <c r="F33" s="41"/>
      <c r="G33" s="41">
        <v>542</v>
      </c>
      <c r="H33" s="41"/>
      <c r="I33" s="42">
        <v>-500</v>
      </c>
      <c r="J33" s="42">
        <v>-292</v>
      </c>
      <c r="K33" s="41"/>
      <c r="L33" s="28">
        <v>542</v>
      </c>
      <c r="M33" s="26"/>
      <c r="N33" s="28">
        <v>-56</v>
      </c>
      <c r="O33" s="67">
        <f t="shared" si="0"/>
        <v>-152</v>
      </c>
    </row>
    <row r="34" spans="1:15" ht="12.75">
      <c r="A34" s="2"/>
      <c r="B34" s="2"/>
      <c r="C34" s="2"/>
      <c r="D34" s="7"/>
      <c r="E34" s="28"/>
      <c r="F34" s="41"/>
      <c r="G34" s="41"/>
      <c r="H34" s="41"/>
      <c r="I34" s="41"/>
      <c r="J34" s="41"/>
      <c r="K34" s="41"/>
      <c r="L34" s="41"/>
      <c r="M34" s="26"/>
      <c r="N34" s="28"/>
      <c r="O34" s="67">
        <f t="shared" si="0"/>
        <v>0</v>
      </c>
    </row>
    <row r="35" spans="1:15" ht="12.75">
      <c r="A35" s="2"/>
      <c r="B35" s="2"/>
      <c r="C35" s="2" t="s">
        <v>70</v>
      </c>
      <c r="D35" s="7"/>
      <c r="E35" s="28">
        <f>+I35-J35</f>
        <v>-88</v>
      </c>
      <c r="F35" s="41"/>
      <c r="G35" s="41">
        <v>-67</v>
      </c>
      <c r="H35" s="41"/>
      <c r="I35" s="41">
        <v>-234</v>
      </c>
      <c r="J35" s="41">
        <v>-146</v>
      </c>
      <c r="K35" s="41"/>
      <c r="L35" s="41">
        <v>-220</v>
      </c>
      <c r="M35" s="26"/>
      <c r="N35" s="28">
        <v>-78</v>
      </c>
      <c r="O35" s="67">
        <f t="shared" si="0"/>
        <v>-10</v>
      </c>
    </row>
    <row r="36" spans="1:15" ht="12.75">
      <c r="A36" s="2"/>
      <c r="B36" s="2"/>
      <c r="C36" s="2"/>
      <c r="D36" s="7"/>
      <c r="E36" s="69"/>
      <c r="F36" s="42"/>
      <c r="G36" s="45"/>
      <c r="H36" s="42"/>
      <c r="I36" s="45"/>
      <c r="J36" s="42"/>
      <c r="K36" s="42"/>
      <c r="L36" s="45"/>
      <c r="M36" s="26"/>
      <c r="N36" s="28"/>
      <c r="O36" s="67">
        <f t="shared" si="0"/>
        <v>0</v>
      </c>
    </row>
    <row r="37" spans="1:15" ht="12.75">
      <c r="A37" s="2"/>
      <c r="B37" s="2" t="s">
        <v>96</v>
      </c>
      <c r="C37" s="2"/>
      <c r="D37" s="7"/>
      <c r="E37" s="28">
        <f>SUM(E30:E36)</f>
        <v>1322</v>
      </c>
      <c r="F37" s="41"/>
      <c r="G37" s="41">
        <f>SUM(G30:G36)</f>
        <v>1177</v>
      </c>
      <c r="H37" s="41"/>
      <c r="I37" s="41">
        <f>SUM(I30:I36)</f>
        <v>4241</v>
      </c>
      <c r="J37" s="41">
        <v>2919</v>
      </c>
      <c r="K37" s="41"/>
      <c r="L37" s="41">
        <f>SUM(L30:L36)</f>
        <v>-503</v>
      </c>
      <c r="M37" s="26"/>
      <c r="N37" s="28">
        <v>2713</v>
      </c>
      <c r="O37" s="67">
        <f t="shared" si="0"/>
        <v>-1391</v>
      </c>
    </row>
    <row r="38" spans="1:15" ht="12.75">
      <c r="A38" s="2"/>
      <c r="B38" s="2"/>
      <c r="C38" s="2"/>
      <c r="D38" s="7"/>
      <c r="E38" s="28"/>
      <c r="F38" s="41"/>
      <c r="G38" s="41"/>
      <c r="H38" s="41"/>
      <c r="I38" s="41"/>
      <c r="J38" s="41"/>
      <c r="K38" s="41"/>
      <c r="L38" s="41"/>
      <c r="M38" s="26"/>
      <c r="N38" s="28"/>
      <c r="O38" s="67">
        <f t="shared" si="0"/>
        <v>0</v>
      </c>
    </row>
    <row r="39" spans="1:15" ht="12.75">
      <c r="A39" s="2"/>
      <c r="B39" s="2" t="s">
        <v>7</v>
      </c>
      <c r="C39" s="2"/>
      <c r="D39" s="7"/>
      <c r="E39" s="28">
        <f>+I39-J39</f>
        <v>-633</v>
      </c>
      <c r="F39" s="41"/>
      <c r="G39" s="41">
        <v>-2198</v>
      </c>
      <c r="H39" s="41"/>
      <c r="I39" s="41">
        <v>-2212</v>
      </c>
      <c r="J39" s="41">
        <v>-1579</v>
      </c>
      <c r="K39" s="41"/>
      <c r="L39" s="41">
        <v>-151</v>
      </c>
      <c r="M39" s="26"/>
      <c r="N39" s="28">
        <v>-1424</v>
      </c>
      <c r="O39" s="67">
        <f t="shared" si="0"/>
        <v>791</v>
      </c>
    </row>
    <row r="40" spans="1:15" ht="12.75">
      <c r="A40" s="2"/>
      <c r="B40" s="2"/>
      <c r="C40" s="2"/>
      <c r="D40" s="7"/>
      <c r="E40" s="69"/>
      <c r="F40" s="41"/>
      <c r="G40" s="43"/>
      <c r="H40" s="41"/>
      <c r="I40" s="43"/>
      <c r="J40" s="41"/>
      <c r="K40" s="41"/>
      <c r="L40" s="43"/>
      <c r="M40" s="26"/>
      <c r="N40" s="28"/>
      <c r="O40" s="67">
        <f t="shared" si="0"/>
        <v>0</v>
      </c>
    </row>
    <row r="41" spans="1:15" ht="13.5" thickBot="1">
      <c r="A41" s="2"/>
      <c r="B41" s="2" t="s">
        <v>97</v>
      </c>
      <c r="C41" s="2"/>
      <c r="D41" s="7"/>
      <c r="E41" s="70">
        <f>SUM(E37:E40)</f>
        <v>689</v>
      </c>
      <c r="F41" s="41"/>
      <c r="G41" s="46">
        <f>SUM(G37:G40)</f>
        <v>-1021</v>
      </c>
      <c r="H41" s="41"/>
      <c r="I41" s="46">
        <f>SUM(I37:I40)</f>
        <v>2029</v>
      </c>
      <c r="J41" s="41">
        <v>1340</v>
      </c>
      <c r="K41" s="41"/>
      <c r="L41" s="46">
        <f>SUM(L37:L40)</f>
        <v>-654</v>
      </c>
      <c r="M41" s="26"/>
      <c r="N41" s="28">
        <v>1289</v>
      </c>
      <c r="O41" s="67">
        <f t="shared" si="0"/>
        <v>-600</v>
      </c>
    </row>
    <row r="42" spans="1:15" ht="13.5" thickTop="1">
      <c r="A42" s="2"/>
      <c r="B42" s="2"/>
      <c r="C42" s="2"/>
      <c r="D42" s="7"/>
      <c r="E42" s="28"/>
      <c r="F42" s="41"/>
      <c r="G42" s="41"/>
      <c r="H42" s="41"/>
      <c r="I42" s="41"/>
      <c r="J42" s="41"/>
      <c r="K42" s="41"/>
      <c r="L42" s="41"/>
      <c r="M42" s="26"/>
      <c r="N42" s="14"/>
      <c r="O42" s="67">
        <f t="shared" si="0"/>
        <v>0</v>
      </c>
    </row>
    <row r="43" spans="1:15" ht="12.75">
      <c r="A43" s="2"/>
      <c r="D43" s="7"/>
      <c r="E43" s="71"/>
      <c r="F43" s="41"/>
      <c r="G43" s="41"/>
      <c r="H43" s="41"/>
      <c r="I43" s="41"/>
      <c r="J43" s="41"/>
      <c r="K43" s="41"/>
      <c r="L43" s="41"/>
      <c r="M43" s="26"/>
      <c r="N43" s="14"/>
      <c r="O43" s="67">
        <f t="shared" si="0"/>
        <v>0</v>
      </c>
    </row>
    <row r="44" spans="1:15" ht="12.75">
      <c r="A44" s="2"/>
      <c r="B44" s="2" t="s">
        <v>98</v>
      </c>
      <c r="C44" s="2"/>
      <c r="D44" s="7"/>
      <c r="E44" s="73"/>
      <c r="F44" s="44"/>
      <c r="G44" s="44"/>
      <c r="H44" s="44"/>
      <c r="I44" s="44"/>
      <c r="J44" s="44"/>
      <c r="K44" s="44"/>
      <c r="L44" s="44"/>
      <c r="M44" s="26"/>
      <c r="O44" s="67">
        <f t="shared" si="0"/>
        <v>0</v>
      </c>
    </row>
    <row r="45" spans="1:14" s="26" customFormat="1" ht="12.75">
      <c r="A45" s="35"/>
      <c r="B45" s="55" t="s">
        <v>45</v>
      </c>
      <c r="C45" s="55"/>
      <c r="D45" s="37">
        <v>25</v>
      </c>
      <c r="E45" s="65">
        <f>(E41/(44128261/1000))*100</f>
        <v>1.5613576977347918</v>
      </c>
      <c r="F45" s="56"/>
      <c r="G45" s="56">
        <v>-3.33</v>
      </c>
      <c r="H45" s="56"/>
      <c r="I45" s="65">
        <f>(I41/(43919963/1000))*100</f>
        <v>4.619767097709076</v>
      </c>
      <c r="J45" s="56">
        <v>4.361857483337786</v>
      </c>
      <c r="K45" s="56"/>
      <c r="L45" s="56">
        <v>-2.13</v>
      </c>
      <c r="N45" s="52"/>
    </row>
    <row r="46" spans="1:14" s="26" customFormat="1" ht="12.75">
      <c r="A46" s="35"/>
      <c r="B46" s="55" t="s">
        <v>42</v>
      </c>
      <c r="C46" s="55"/>
      <c r="D46" s="37"/>
      <c r="E46" s="28" t="s">
        <v>43</v>
      </c>
      <c r="F46" s="9"/>
      <c r="G46" s="9" t="s">
        <v>43</v>
      </c>
      <c r="H46" s="9"/>
      <c r="I46" s="9" t="s">
        <v>43</v>
      </c>
      <c r="J46" s="9" t="s">
        <v>43</v>
      </c>
      <c r="K46" s="9"/>
      <c r="L46" s="9" t="s">
        <v>43</v>
      </c>
      <c r="N46" s="52"/>
    </row>
    <row r="47" spans="1:13" ht="12.75">
      <c r="A47" s="2"/>
      <c r="B47" s="2"/>
      <c r="C47" s="2"/>
      <c r="D47" s="7"/>
      <c r="E47" s="28"/>
      <c r="F47" s="9"/>
      <c r="G47" s="9"/>
      <c r="H47" s="9"/>
      <c r="I47" s="9"/>
      <c r="J47" s="9"/>
      <c r="K47" s="9"/>
      <c r="L47" s="9"/>
      <c r="M47" s="26"/>
    </row>
    <row r="48" spans="5:13" ht="12.75">
      <c r="E48" s="16"/>
      <c r="K48" s="26"/>
      <c r="L48" s="26"/>
      <c r="M48" s="26"/>
    </row>
    <row r="49" spans="2:13" ht="12.75">
      <c r="B49" t="s">
        <v>73</v>
      </c>
      <c r="E49" s="16"/>
      <c r="I49" s="16"/>
      <c r="J49" s="16"/>
      <c r="K49" s="26"/>
      <c r="L49" s="26"/>
      <c r="M49" s="26"/>
    </row>
    <row r="50" spans="2:13" ht="12.75">
      <c r="B50" t="s">
        <v>84</v>
      </c>
      <c r="I50" s="16"/>
      <c r="J50" s="16"/>
      <c r="K50" s="26"/>
      <c r="L50" s="26"/>
      <c r="M50" s="26"/>
    </row>
    <row r="51" spans="9:13" ht="12.75">
      <c r="I51" s="16"/>
      <c r="J51" s="16"/>
      <c r="K51" s="26"/>
      <c r="L51" s="26"/>
      <c r="M51" s="26"/>
    </row>
    <row r="52" spans="5:13" ht="12.75">
      <c r="E52" s="72"/>
      <c r="I52" s="16"/>
      <c r="J52" s="16"/>
      <c r="K52" s="26"/>
      <c r="L52" s="26"/>
      <c r="M52" s="26"/>
    </row>
    <row r="53" spans="9:13" ht="12.75">
      <c r="I53" s="16"/>
      <c r="J53" s="16"/>
      <c r="K53" s="26"/>
      <c r="L53" s="26"/>
      <c r="M53" s="26"/>
    </row>
    <row r="54" spans="5:13" ht="12.75">
      <c r="E54" s="65"/>
      <c r="I54" s="16"/>
      <c r="J54" s="16"/>
      <c r="K54" s="26"/>
      <c r="L54" s="26"/>
      <c r="M54" s="26"/>
    </row>
    <row r="55" spans="9:13" ht="12.75">
      <c r="I55" s="16"/>
      <c r="J55" s="16"/>
      <c r="K55" s="26"/>
      <c r="L55" s="26"/>
      <c r="M55" s="26"/>
    </row>
    <row r="56" spans="9:13" ht="12.75">
      <c r="I56" s="16"/>
      <c r="J56" s="16"/>
      <c r="K56" s="26"/>
      <c r="L56" s="26"/>
      <c r="M56" s="26"/>
    </row>
    <row r="57" spans="9:13" ht="12.75">
      <c r="I57" s="16"/>
      <c r="J57" s="16"/>
      <c r="K57" s="26"/>
      <c r="L57" s="26"/>
      <c r="M57" s="26"/>
    </row>
    <row r="58" spans="9:13" ht="12.75">
      <c r="I58" s="16"/>
      <c r="J58" s="16"/>
      <c r="K58" s="26"/>
      <c r="L58" s="26"/>
      <c r="M58" s="26"/>
    </row>
    <row r="59" spans="9:13" ht="12.75">
      <c r="I59" s="16"/>
      <c r="J59" s="16"/>
      <c r="K59" s="26"/>
      <c r="L59" s="26"/>
      <c r="M59" s="26"/>
    </row>
    <row r="60" spans="9:13" ht="12.75">
      <c r="I60" s="16"/>
      <c r="J60" s="16"/>
      <c r="K60" s="26"/>
      <c r="L60" s="26"/>
      <c r="M60" s="26"/>
    </row>
    <row r="61" spans="9:13" ht="12.75">
      <c r="I61" s="16"/>
      <c r="J61" s="16"/>
      <c r="K61" s="26"/>
      <c r="L61" s="26"/>
      <c r="M61" s="26"/>
    </row>
    <row r="62" spans="9:13" ht="12.75">
      <c r="I62" s="16"/>
      <c r="J62" s="16"/>
      <c r="K62" s="26"/>
      <c r="L62" s="26"/>
      <c r="M62" s="26"/>
    </row>
    <row r="63" spans="9:13" ht="12.75">
      <c r="I63" s="16"/>
      <c r="J63" s="16"/>
      <c r="K63" s="26"/>
      <c r="L63" s="26"/>
      <c r="M63" s="26"/>
    </row>
    <row r="64" spans="9:13" ht="12.75">
      <c r="I64" s="16"/>
      <c r="J64" s="16"/>
      <c r="K64" s="26"/>
      <c r="L64" s="26"/>
      <c r="M64" s="26"/>
    </row>
    <row r="65" spans="9:13" ht="12.75">
      <c r="I65" s="16"/>
      <c r="J65" s="16"/>
      <c r="K65" s="26"/>
      <c r="L65" s="26"/>
      <c r="M65" s="26"/>
    </row>
    <row r="66" spans="9:13" ht="12.75">
      <c r="I66" s="16"/>
      <c r="J66" s="16"/>
      <c r="K66" s="26"/>
      <c r="L66" s="26"/>
      <c r="M66" s="26"/>
    </row>
    <row r="67" spans="9:13" ht="12.75">
      <c r="I67" s="16"/>
      <c r="J67" s="16"/>
      <c r="K67" s="26"/>
      <c r="L67" s="26"/>
      <c r="M67" s="26"/>
    </row>
    <row r="68" spans="9:13" ht="12.75">
      <c r="I68" s="16"/>
      <c r="J68" s="16"/>
      <c r="K68" s="26"/>
      <c r="L68" s="26"/>
      <c r="M68" s="26"/>
    </row>
    <row r="69" spans="9:13" ht="12.75">
      <c r="I69" s="16"/>
      <c r="J69" s="16"/>
      <c r="K69" s="26"/>
      <c r="L69" s="26"/>
      <c r="M69" s="26"/>
    </row>
    <row r="70" spans="2:13" ht="12.75">
      <c r="B70" s="137"/>
      <c r="C70" s="137"/>
      <c r="D70" s="137"/>
      <c r="E70" s="137"/>
      <c r="F70" s="137"/>
      <c r="G70" s="137"/>
      <c r="H70" s="137"/>
      <c r="I70" s="137"/>
      <c r="J70" s="137"/>
      <c r="K70" s="137"/>
      <c r="L70" s="137"/>
      <c r="M70" s="26"/>
    </row>
    <row r="71" spans="2:13" ht="12.75">
      <c r="B71" s="137"/>
      <c r="C71" s="137"/>
      <c r="D71" s="137"/>
      <c r="E71" s="137"/>
      <c r="F71" s="137"/>
      <c r="G71" s="137"/>
      <c r="H71" s="137"/>
      <c r="I71" s="137"/>
      <c r="J71" s="137"/>
      <c r="K71" s="137"/>
      <c r="L71" s="137"/>
      <c r="M71" s="26"/>
    </row>
    <row r="72" spans="9:13" ht="12.75">
      <c r="I72" s="16"/>
      <c r="J72" s="16"/>
      <c r="K72" s="26"/>
      <c r="L72" s="26"/>
      <c r="M72" s="26"/>
    </row>
    <row r="73" spans="9:13" ht="12.75">
      <c r="I73" s="16"/>
      <c r="J73" s="16"/>
      <c r="K73" s="26"/>
      <c r="L73" s="26"/>
      <c r="M73" s="26"/>
    </row>
    <row r="74" spans="9:13" ht="12.75">
      <c r="I74" s="16"/>
      <c r="J74" s="16"/>
      <c r="K74" s="26"/>
      <c r="L74" s="26"/>
      <c r="M74" s="26"/>
    </row>
    <row r="75" spans="9:10" ht="12.75">
      <c r="I75" s="16"/>
      <c r="J75" s="16"/>
    </row>
    <row r="76" spans="9:10" ht="12.75">
      <c r="I76" s="16"/>
      <c r="J76" s="16"/>
    </row>
    <row r="77" spans="9:10" ht="12.75">
      <c r="I77" s="16"/>
      <c r="J77" s="16"/>
    </row>
    <row r="78" spans="9:10" ht="12.75">
      <c r="I78" s="16"/>
      <c r="J78" s="16"/>
    </row>
    <row r="79" spans="9:10" ht="12.75">
      <c r="I79" s="16"/>
      <c r="J79" s="16"/>
    </row>
  </sheetData>
  <sheetProtection/>
  <mergeCells count="3">
    <mergeCell ref="E6:G6"/>
    <mergeCell ref="I6:L6"/>
    <mergeCell ref="B70:L71"/>
  </mergeCells>
  <printOptions/>
  <pageMargins left="0.5" right="0.5" top="0.5" bottom="0.5" header="0.5" footer="0.5"/>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R68"/>
  <sheetViews>
    <sheetView tabSelected="1" workbookViewId="0" topLeftCell="A1">
      <pane xSplit="3" ySplit="10" topLeftCell="D11" activePane="bottomRight" state="frozen"/>
      <selection pane="topLeft" activeCell="A1" sqref="A1"/>
      <selection pane="topRight" activeCell="D1" sqref="D1"/>
      <selection pane="bottomLeft" activeCell="A11" sqref="A11"/>
      <selection pane="bottomRight" activeCell="C18" sqref="C18"/>
    </sheetView>
  </sheetViews>
  <sheetFormatPr defaultColWidth="9.140625" defaultRowHeight="12.75"/>
  <cols>
    <col min="1" max="1" width="0.9921875" style="0" customWidth="1"/>
    <col min="2" max="2" width="5.421875" style="0" customWidth="1"/>
    <col min="3" max="3" width="31.57421875" style="0" customWidth="1"/>
    <col min="4" max="4" width="7.8515625" style="5" customWidth="1"/>
    <col min="5" max="5" width="14.8515625" style="5" customWidth="1"/>
    <col min="6" max="6" width="2.7109375" style="5" customWidth="1"/>
    <col min="7" max="7" width="15.00390625" style="5" customWidth="1"/>
    <col min="8" max="8" width="4.7109375" style="5" customWidth="1"/>
    <col min="9" max="9" width="14.8515625" style="26" customWidth="1"/>
    <col min="10" max="10" width="2.421875" style="26" customWidth="1"/>
    <col min="11" max="11" width="15.421875" style="26" customWidth="1"/>
    <col min="12" max="12" width="3.00390625" style="26" customWidth="1"/>
  </cols>
  <sheetData>
    <row r="1" spans="1:12" ht="12.75">
      <c r="A1" s="1" t="s">
        <v>66</v>
      </c>
      <c r="B1" s="2"/>
      <c r="C1" s="2"/>
      <c r="D1" s="7"/>
      <c r="E1" s="7"/>
      <c r="F1" s="7"/>
      <c r="G1" s="7"/>
      <c r="H1" s="7"/>
      <c r="I1" s="10"/>
      <c r="J1" s="10"/>
      <c r="K1" s="10"/>
      <c r="L1" s="10"/>
    </row>
    <row r="2" spans="1:12" ht="12.75">
      <c r="A2" s="2" t="s">
        <v>222</v>
      </c>
      <c r="B2" s="2"/>
      <c r="C2" s="2"/>
      <c r="D2" s="7"/>
      <c r="E2" s="7"/>
      <c r="F2" s="7"/>
      <c r="G2" s="7"/>
      <c r="H2" s="7"/>
      <c r="I2" s="10"/>
      <c r="J2" s="10"/>
      <c r="K2" s="10"/>
      <c r="L2" s="10"/>
    </row>
    <row r="3" spans="1:12" ht="12.75">
      <c r="A3" s="1" t="s">
        <v>60</v>
      </c>
      <c r="B3" s="2"/>
      <c r="C3" s="2"/>
      <c r="D3" s="7"/>
      <c r="E3" s="7"/>
      <c r="F3" s="7"/>
      <c r="G3" s="7"/>
      <c r="H3" s="7"/>
      <c r="I3" s="10"/>
      <c r="J3" s="10"/>
      <c r="K3" s="10"/>
      <c r="L3" s="10"/>
    </row>
    <row r="4" spans="1:12" ht="12.75">
      <c r="A4" s="31" t="s">
        <v>58</v>
      </c>
      <c r="B4" s="2"/>
      <c r="C4" s="2"/>
      <c r="D4" s="7"/>
      <c r="E4" s="7"/>
      <c r="F4" s="7"/>
      <c r="G4" s="7"/>
      <c r="H4" s="7"/>
      <c r="I4" s="10"/>
      <c r="J4" s="10"/>
      <c r="K4" s="10"/>
      <c r="L4" s="10"/>
    </row>
    <row r="5" spans="1:12" ht="12.75">
      <c r="A5" s="2"/>
      <c r="B5" s="2"/>
      <c r="C5" s="2"/>
      <c r="D5" s="7"/>
      <c r="E5" s="7"/>
      <c r="F5" s="7"/>
      <c r="G5" s="7"/>
      <c r="H5" s="7"/>
      <c r="I5" s="10"/>
      <c r="J5" s="10"/>
      <c r="K5" s="57"/>
      <c r="L5" s="10"/>
    </row>
    <row r="6" spans="1:13" ht="12.75">
      <c r="A6" s="2"/>
      <c r="B6" s="2"/>
      <c r="C6" s="2"/>
      <c r="D6" s="7"/>
      <c r="E6" s="132" t="s">
        <v>54</v>
      </c>
      <c r="F6" s="133"/>
      <c r="G6" s="134"/>
      <c r="H6" s="97"/>
      <c r="I6" s="132" t="s">
        <v>56</v>
      </c>
      <c r="J6" s="135"/>
      <c r="K6" s="136"/>
      <c r="L6" s="29"/>
      <c r="M6" s="26"/>
    </row>
    <row r="7" spans="1:13" ht="12.75">
      <c r="A7" s="2"/>
      <c r="B7" s="2"/>
      <c r="C7" s="2"/>
      <c r="D7" s="4" t="s">
        <v>0</v>
      </c>
      <c r="E7" s="29" t="s">
        <v>59</v>
      </c>
      <c r="F7" s="25"/>
      <c r="G7" s="29" t="s">
        <v>57</v>
      </c>
      <c r="H7" s="29"/>
      <c r="I7" s="29" t="s">
        <v>59</v>
      </c>
      <c r="J7" s="25"/>
      <c r="K7" s="29" t="s">
        <v>57</v>
      </c>
      <c r="L7" s="25"/>
      <c r="M7" s="26"/>
    </row>
    <row r="8" spans="1:13" ht="12.75">
      <c r="A8" s="2"/>
      <c r="B8" s="2"/>
      <c r="C8" s="2"/>
      <c r="D8" s="7"/>
      <c r="E8" s="29" t="s">
        <v>55</v>
      </c>
      <c r="F8" s="25"/>
      <c r="G8" s="29" t="s">
        <v>55</v>
      </c>
      <c r="H8" s="29"/>
      <c r="I8" s="29" t="s">
        <v>55</v>
      </c>
      <c r="J8" s="25"/>
      <c r="K8" s="29" t="s">
        <v>55</v>
      </c>
      <c r="L8" s="25"/>
      <c r="M8" s="26"/>
    </row>
    <row r="9" spans="1:13" ht="12.75">
      <c r="A9" s="2"/>
      <c r="B9" s="2"/>
      <c r="C9" s="2"/>
      <c r="D9" s="7"/>
      <c r="E9" s="30">
        <v>38898</v>
      </c>
      <c r="F9" s="25"/>
      <c r="G9" s="30">
        <v>38533</v>
      </c>
      <c r="H9" s="30"/>
      <c r="I9" s="30">
        <v>38898</v>
      </c>
      <c r="J9" s="25"/>
      <c r="K9" s="30">
        <v>38533</v>
      </c>
      <c r="L9" s="25"/>
      <c r="M9" s="26"/>
    </row>
    <row r="10" spans="1:13" ht="12.75">
      <c r="A10" s="2"/>
      <c r="B10" s="2"/>
      <c r="C10" s="2"/>
      <c r="D10" s="7"/>
      <c r="E10" s="29" t="s">
        <v>1</v>
      </c>
      <c r="F10" s="10"/>
      <c r="G10" s="29" t="s">
        <v>1</v>
      </c>
      <c r="H10" s="29"/>
      <c r="I10" s="29" t="s">
        <v>1</v>
      </c>
      <c r="J10" s="10"/>
      <c r="K10" s="29" t="s">
        <v>1</v>
      </c>
      <c r="L10" s="10"/>
      <c r="M10" s="26"/>
    </row>
    <row r="11" spans="1:13" ht="12.75">
      <c r="A11" s="2"/>
      <c r="B11" s="2"/>
      <c r="C11" s="2"/>
      <c r="D11" s="7"/>
      <c r="E11" s="7"/>
      <c r="F11" s="7"/>
      <c r="G11" s="7"/>
      <c r="H11" s="7"/>
      <c r="I11" s="25"/>
      <c r="J11" s="10"/>
      <c r="K11" s="10"/>
      <c r="L11" s="10"/>
      <c r="M11" s="26"/>
    </row>
    <row r="12" spans="1:17" ht="12.75">
      <c r="A12" s="2"/>
      <c r="B12" s="2" t="s">
        <v>41</v>
      </c>
      <c r="C12" s="2"/>
      <c r="D12" s="7">
        <v>13</v>
      </c>
      <c r="E12" s="110">
        <v>51915.00234297417</v>
      </c>
      <c r="F12" s="110"/>
      <c r="G12" s="110">
        <v>44760</v>
      </c>
      <c r="H12" s="110"/>
      <c r="I12" s="9">
        <v>99409.94309167417</v>
      </c>
      <c r="J12" s="9"/>
      <c r="K12" s="9">
        <v>78445</v>
      </c>
      <c r="L12" s="9"/>
      <c r="M12" s="26"/>
      <c r="P12" s="67"/>
      <c r="Q12" s="107"/>
    </row>
    <row r="13" spans="1:13" ht="12.75">
      <c r="A13" s="2"/>
      <c r="B13" s="2"/>
      <c r="C13" s="2"/>
      <c r="D13" s="7"/>
      <c r="E13" s="110"/>
      <c r="F13" s="110"/>
      <c r="G13" s="110"/>
      <c r="H13" s="110"/>
      <c r="I13" s="9"/>
      <c r="J13" s="9"/>
      <c r="K13" s="9"/>
      <c r="L13" s="9"/>
      <c r="M13" s="26"/>
    </row>
    <row r="14" spans="1:17" ht="12.75">
      <c r="A14" s="2"/>
      <c r="B14" s="2" t="s">
        <v>61</v>
      </c>
      <c r="C14" s="2"/>
      <c r="D14" s="7"/>
      <c r="E14" s="111">
        <v>-40257.017853272075</v>
      </c>
      <c r="F14" s="111"/>
      <c r="G14" s="111">
        <v>-36634</v>
      </c>
      <c r="H14" s="119"/>
      <c r="I14" s="43">
        <v>-78381.59919978875</v>
      </c>
      <c r="J14" s="48"/>
      <c r="K14" s="47">
        <v>-65558</v>
      </c>
      <c r="L14" s="48"/>
      <c r="M14" s="26"/>
      <c r="P14" s="67"/>
      <c r="Q14" s="107"/>
    </row>
    <row r="15" spans="1:13" ht="12.75">
      <c r="A15" s="2"/>
      <c r="B15" s="2"/>
      <c r="C15" s="2"/>
      <c r="D15" s="7"/>
      <c r="E15" s="110"/>
      <c r="F15" s="110"/>
      <c r="G15" s="110"/>
      <c r="H15" s="110"/>
      <c r="I15" s="41"/>
      <c r="J15" s="41"/>
      <c r="K15" s="41"/>
      <c r="L15" s="41"/>
      <c r="M15" s="26"/>
    </row>
    <row r="16" spans="1:17" ht="12.75">
      <c r="A16" s="2"/>
      <c r="B16" s="2" t="s">
        <v>62</v>
      </c>
      <c r="C16" s="2"/>
      <c r="D16" s="7"/>
      <c r="E16" s="28">
        <v>11657.984489702096</v>
      </c>
      <c r="F16" s="110"/>
      <c r="G16" s="28">
        <v>8126</v>
      </c>
      <c r="H16" s="28"/>
      <c r="I16" s="41">
        <v>21028.343891885423</v>
      </c>
      <c r="J16" s="41"/>
      <c r="K16" s="41">
        <v>12887</v>
      </c>
      <c r="L16" s="41"/>
      <c r="M16" s="26"/>
      <c r="P16" s="67"/>
      <c r="Q16" s="107"/>
    </row>
    <row r="17" spans="1:13" ht="12.75">
      <c r="A17" s="2"/>
      <c r="B17" s="2"/>
      <c r="C17" s="2"/>
      <c r="D17" s="7"/>
      <c r="E17" s="118"/>
      <c r="F17" s="110"/>
      <c r="G17" s="110"/>
      <c r="H17" s="110"/>
      <c r="I17" s="41"/>
      <c r="J17" s="41"/>
      <c r="K17" s="41"/>
      <c r="L17" s="41"/>
      <c r="M17" s="26"/>
    </row>
    <row r="18" spans="1:17" ht="12.75">
      <c r="A18" s="2"/>
      <c r="B18" s="2" t="s">
        <v>181</v>
      </c>
      <c r="C18" s="2"/>
      <c r="D18" s="7"/>
      <c r="E18" s="110">
        <v>-6428.633421934832</v>
      </c>
      <c r="F18" s="110"/>
      <c r="G18" s="110">
        <v>-5982</v>
      </c>
      <c r="H18" s="110"/>
      <c r="I18" s="28">
        <v>-11968.879066055331</v>
      </c>
      <c r="J18" s="41"/>
      <c r="K18" s="41">
        <v>-10159</v>
      </c>
      <c r="L18" s="41"/>
      <c r="M18" s="26"/>
      <c r="P18" s="67"/>
      <c r="Q18" s="107"/>
    </row>
    <row r="19" spans="1:13" ht="12.75">
      <c r="A19" s="2"/>
      <c r="B19" s="2"/>
      <c r="C19" s="2"/>
      <c r="D19" s="7"/>
      <c r="E19" s="110"/>
      <c r="F19" s="110"/>
      <c r="G19" s="110"/>
      <c r="H19" s="110"/>
      <c r="I19" s="28"/>
      <c r="J19" s="41"/>
      <c r="K19" s="41"/>
      <c r="L19" s="41"/>
      <c r="M19" s="26"/>
    </row>
    <row r="20" spans="1:17" ht="12.75">
      <c r="A20" s="2"/>
      <c r="B20" s="2" t="s">
        <v>182</v>
      </c>
      <c r="C20" s="2"/>
      <c r="D20" s="7"/>
      <c r="E20" s="110">
        <v>778.1011399767281</v>
      </c>
      <c r="F20" s="110"/>
      <c r="G20" s="110">
        <v>1439</v>
      </c>
      <c r="H20" s="110"/>
      <c r="I20" s="28">
        <v>3232.7090580667286</v>
      </c>
      <c r="J20" s="41"/>
      <c r="K20" s="9">
        <v>1883</v>
      </c>
      <c r="L20" s="41"/>
      <c r="M20" s="26"/>
      <c r="P20" s="67"/>
      <c r="Q20" s="107"/>
    </row>
    <row r="21" spans="1:13" ht="12.75">
      <c r="A21" s="2"/>
      <c r="B21" s="2"/>
      <c r="C21" s="2"/>
      <c r="D21" s="7"/>
      <c r="E21" s="111"/>
      <c r="F21" s="111"/>
      <c r="G21" s="111"/>
      <c r="H21" s="119"/>
      <c r="I21" s="69"/>
      <c r="J21" s="41"/>
      <c r="K21" s="43"/>
      <c r="L21" s="41"/>
      <c r="M21" s="26"/>
    </row>
    <row r="22" spans="1:17" ht="12.75">
      <c r="A22" s="2"/>
      <c r="B22" s="2" t="s">
        <v>183</v>
      </c>
      <c r="C22" s="2"/>
      <c r="D22" s="7"/>
      <c r="E22" s="27">
        <v>6007.452207743992</v>
      </c>
      <c r="F22" s="110"/>
      <c r="G22" s="27">
        <v>3583</v>
      </c>
      <c r="H22" s="27"/>
      <c r="I22" s="27">
        <v>12292.17388389682</v>
      </c>
      <c r="J22" s="41"/>
      <c r="K22" s="27">
        <v>4611</v>
      </c>
      <c r="L22" s="41"/>
      <c r="M22" s="26"/>
      <c r="P22" s="67"/>
      <c r="Q22" s="107"/>
    </row>
    <row r="23" spans="1:13" ht="12.75">
      <c r="A23" s="2"/>
      <c r="B23" s="2"/>
      <c r="C23" s="2"/>
      <c r="D23" s="7"/>
      <c r="E23" s="110"/>
      <c r="F23" s="110"/>
      <c r="G23" s="110"/>
      <c r="H23" s="110"/>
      <c r="I23" s="28"/>
      <c r="J23" s="41"/>
      <c r="K23" s="41"/>
      <c r="L23" s="41"/>
      <c r="M23" s="26"/>
    </row>
    <row r="24" spans="1:17" ht="12.75">
      <c r="A24" s="2"/>
      <c r="B24" s="2" t="s">
        <v>49</v>
      </c>
      <c r="C24" s="2"/>
      <c r="D24" s="7"/>
      <c r="E24" s="110">
        <v>-1967.1663764563332</v>
      </c>
      <c r="F24" s="110"/>
      <c r="G24" s="110">
        <v>-981</v>
      </c>
      <c r="H24" s="110"/>
      <c r="I24" s="28">
        <v>-3415.1018577996665</v>
      </c>
      <c r="J24" s="41"/>
      <c r="K24" s="41">
        <v>-1725</v>
      </c>
      <c r="L24" s="41"/>
      <c r="M24" s="26"/>
      <c r="P24" s="67"/>
      <c r="Q24" s="107"/>
    </row>
    <row r="25" spans="1:13" ht="12.75">
      <c r="A25" s="2"/>
      <c r="B25" s="2"/>
      <c r="C25" s="2"/>
      <c r="D25" s="7"/>
      <c r="E25" s="119"/>
      <c r="F25" s="119"/>
      <c r="G25" s="119"/>
      <c r="H25" s="119"/>
      <c r="I25" s="28"/>
      <c r="J25" s="41"/>
      <c r="K25" s="41"/>
      <c r="L25" s="41"/>
      <c r="M25" s="26"/>
    </row>
    <row r="26" spans="1:17" ht="12.75">
      <c r="A26" s="2"/>
      <c r="B26" s="2" t="s">
        <v>51</v>
      </c>
      <c r="C26" s="2"/>
      <c r="D26" s="7"/>
      <c r="E26" s="110">
        <v>446.090295</v>
      </c>
      <c r="F26" s="110"/>
      <c r="G26" s="110">
        <v>167</v>
      </c>
      <c r="H26" s="110"/>
      <c r="I26" s="28">
        <v>657</v>
      </c>
      <c r="J26" s="41"/>
      <c r="K26" s="9">
        <v>325</v>
      </c>
      <c r="L26" s="41"/>
      <c r="M26" s="26"/>
      <c r="P26" s="67"/>
      <c r="Q26" s="107"/>
    </row>
    <row r="27" spans="1:13" ht="12.75">
      <c r="A27" s="2"/>
      <c r="B27" s="2"/>
      <c r="C27" s="2"/>
      <c r="D27" s="7"/>
      <c r="E27" s="111"/>
      <c r="F27" s="111"/>
      <c r="G27" s="111"/>
      <c r="H27" s="119"/>
      <c r="I27" s="69"/>
      <c r="J27" s="41"/>
      <c r="K27" s="43"/>
      <c r="L27" s="41"/>
      <c r="M27" s="26"/>
    </row>
    <row r="28" spans="1:17" ht="12.75">
      <c r="A28" s="2"/>
      <c r="B28" s="2" t="s">
        <v>184</v>
      </c>
      <c r="C28" s="2"/>
      <c r="D28" s="7">
        <v>13</v>
      </c>
      <c r="E28" s="28">
        <v>4486.37612628766</v>
      </c>
      <c r="F28" s="110"/>
      <c r="G28" s="28">
        <v>2769</v>
      </c>
      <c r="H28" s="28"/>
      <c r="I28" s="28">
        <v>9534.072026097154</v>
      </c>
      <c r="J28" s="41"/>
      <c r="K28" s="28">
        <v>3211</v>
      </c>
      <c r="L28" s="41"/>
      <c r="M28" s="26"/>
      <c r="P28" s="67"/>
      <c r="Q28" s="107"/>
    </row>
    <row r="29" spans="1:13" ht="12.75">
      <c r="A29" s="2"/>
      <c r="B29" s="2"/>
      <c r="C29" s="2"/>
      <c r="D29" s="7"/>
      <c r="E29" s="110"/>
      <c r="F29" s="110"/>
      <c r="G29" s="110"/>
      <c r="H29" s="110"/>
      <c r="I29" s="28"/>
      <c r="J29" s="41"/>
      <c r="K29" s="41"/>
      <c r="L29" s="41"/>
      <c r="M29" s="26"/>
    </row>
    <row r="30" spans="1:17" ht="12.75">
      <c r="A30" s="2"/>
      <c r="B30" s="2" t="s">
        <v>64</v>
      </c>
      <c r="C30" s="2"/>
      <c r="D30" s="7">
        <v>17</v>
      </c>
      <c r="E30" s="110">
        <v>111.27331130467064</v>
      </c>
      <c r="F30" s="110"/>
      <c r="G30" s="110">
        <v>-56</v>
      </c>
      <c r="H30" s="110"/>
      <c r="I30" s="28">
        <v>-1825.3404051809418</v>
      </c>
      <c r="J30" s="41"/>
      <c r="K30" s="41">
        <v>-292</v>
      </c>
      <c r="L30" s="41"/>
      <c r="M30" s="26"/>
      <c r="P30" s="67"/>
      <c r="Q30" s="107"/>
    </row>
    <row r="31" spans="1:13" ht="12.75">
      <c r="A31" s="2"/>
      <c r="B31" s="2"/>
      <c r="C31" s="2"/>
      <c r="D31" s="7"/>
      <c r="E31" s="110"/>
      <c r="F31" s="110"/>
      <c r="G31" s="110"/>
      <c r="H31" s="110"/>
      <c r="I31" s="69"/>
      <c r="J31" s="42"/>
      <c r="K31" s="69"/>
      <c r="L31" s="42"/>
      <c r="M31" s="26"/>
    </row>
    <row r="32" spans="1:18" ht="13.5" thickBot="1">
      <c r="A32" s="2"/>
      <c r="B32" s="2" t="s">
        <v>97</v>
      </c>
      <c r="C32" s="2"/>
      <c r="D32" s="7"/>
      <c r="E32" s="70">
        <v>4597.64943759233</v>
      </c>
      <c r="F32" s="112"/>
      <c r="G32" s="70">
        <v>2713</v>
      </c>
      <c r="H32" s="28"/>
      <c r="I32" s="70">
        <v>7708.731620916212</v>
      </c>
      <c r="J32" s="41"/>
      <c r="K32" s="70">
        <v>2919</v>
      </c>
      <c r="L32" s="41"/>
      <c r="M32" s="26"/>
      <c r="P32" s="67"/>
      <c r="Q32" s="107"/>
      <c r="R32" s="63">
        <f>+I32/K32</f>
        <v>2.6408809938048003</v>
      </c>
    </row>
    <row r="33" spans="1:13" ht="13.5" thickTop="1">
      <c r="A33" s="2"/>
      <c r="B33" s="2"/>
      <c r="C33" s="2"/>
      <c r="D33" s="7"/>
      <c r="E33" s="110"/>
      <c r="F33" s="110"/>
      <c r="G33" s="110"/>
      <c r="H33" s="110"/>
      <c r="I33" s="28"/>
      <c r="J33" s="41"/>
      <c r="K33" s="41"/>
      <c r="L33" s="41"/>
      <c r="M33" s="26"/>
    </row>
    <row r="34" spans="1:13" ht="12.75">
      <c r="A34" s="2"/>
      <c r="B34" s="2" t="s">
        <v>142</v>
      </c>
      <c r="C34" s="2"/>
      <c r="D34" s="7"/>
      <c r="E34" s="118"/>
      <c r="F34" s="110"/>
      <c r="G34" s="110"/>
      <c r="H34" s="110"/>
      <c r="I34" s="118"/>
      <c r="J34" s="41"/>
      <c r="K34" s="108"/>
      <c r="L34" s="41"/>
      <c r="M34" s="26"/>
    </row>
    <row r="35" spans="1:13" ht="12.75">
      <c r="A35" s="2"/>
      <c r="B35" s="2"/>
      <c r="C35" s="2"/>
      <c r="D35" s="7"/>
      <c r="E35" s="110"/>
      <c r="F35" s="110"/>
      <c r="G35" s="110"/>
      <c r="H35" s="110"/>
      <c r="I35" s="28"/>
      <c r="J35" s="41"/>
      <c r="K35" s="41"/>
      <c r="L35" s="41"/>
      <c r="M35" s="26"/>
    </row>
    <row r="36" spans="1:13" ht="12.75">
      <c r="A36" s="2"/>
      <c r="B36" s="2"/>
      <c r="C36" s="2" t="s">
        <v>7</v>
      </c>
      <c r="D36" s="7"/>
      <c r="E36" s="110">
        <v>1624.035817640708</v>
      </c>
      <c r="F36" s="110"/>
      <c r="G36" s="110">
        <v>1424</v>
      </c>
      <c r="H36" s="110"/>
      <c r="I36" s="28">
        <v>2497.2460356704514</v>
      </c>
      <c r="J36" s="41"/>
      <c r="K36" s="9">
        <v>1579</v>
      </c>
      <c r="L36" s="41"/>
      <c r="M36" s="26"/>
    </row>
    <row r="37" spans="1:13" ht="12.75">
      <c r="A37" s="2"/>
      <c r="B37" s="2"/>
      <c r="C37" s="2" t="s">
        <v>180</v>
      </c>
      <c r="D37" s="7"/>
      <c r="E37" s="69">
        <v>2973.6136199516222</v>
      </c>
      <c r="F37" s="110"/>
      <c r="G37" s="69">
        <v>1289</v>
      </c>
      <c r="H37" s="28"/>
      <c r="I37" s="69">
        <v>5211.48558524576</v>
      </c>
      <c r="J37" s="41"/>
      <c r="K37" s="69">
        <v>1340</v>
      </c>
      <c r="L37" s="41"/>
      <c r="M37" s="26"/>
    </row>
    <row r="38" spans="1:13" ht="13.5" thickBot="1">
      <c r="A38" s="2"/>
      <c r="B38" s="2"/>
      <c r="C38" s="2"/>
      <c r="D38" s="7"/>
      <c r="E38" s="70">
        <v>4597.64943759233</v>
      </c>
      <c r="F38" s="112"/>
      <c r="G38" s="70">
        <v>2713</v>
      </c>
      <c r="H38" s="28"/>
      <c r="I38" s="70">
        <v>7708.731620916212</v>
      </c>
      <c r="J38" s="41"/>
      <c r="K38" s="70">
        <v>2919</v>
      </c>
      <c r="L38" s="41"/>
      <c r="M38" s="26"/>
    </row>
    <row r="39" spans="1:13" ht="13.5" thickTop="1">
      <c r="A39" s="2"/>
      <c r="B39" s="2"/>
      <c r="C39" s="2"/>
      <c r="D39" s="7"/>
      <c r="E39" s="3"/>
      <c r="F39" s="3"/>
      <c r="G39" s="3"/>
      <c r="H39" s="3"/>
      <c r="I39" s="28"/>
      <c r="J39" s="41"/>
      <c r="K39" s="41"/>
      <c r="L39" s="41"/>
      <c r="M39" s="26"/>
    </row>
    <row r="40" spans="1:13" ht="12.75">
      <c r="A40" s="2"/>
      <c r="D40" s="7"/>
      <c r="E40" s="3"/>
      <c r="F40" s="3"/>
      <c r="G40" s="3"/>
      <c r="H40" s="3"/>
      <c r="I40" s="71"/>
      <c r="J40" s="41"/>
      <c r="K40" s="41"/>
      <c r="L40" s="41"/>
      <c r="M40" s="26"/>
    </row>
    <row r="41" spans="1:13" ht="12.75">
      <c r="A41" s="2"/>
      <c r="B41" s="35" t="s">
        <v>143</v>
      </c>
      <c r="C41" s="35"/>
      <c r="D41" s="37"/>
      <c r="E41" s="3"/>
      <c r="F41" s="10"/>
      <c r="G41" s="3"/>
      <c r="H41" s="3"/>
      <c r="I41" s="109"/>
      <c r="J41" s="44"/>
      <c r="K41" s="44"/>
      <c r="L41" s="44"/>
      <c r="M41" s="26"/>
    </row>
    <row r="42" spans="1:12" s="26" customFormat="1" ht="12.75">
      <c r="A42" s="35"/>
      <c r="B42" s="55" t="s">
        <v>45</v>
      </c>
      <c r="C42" s="55"/>
      <c r="D42" s="37">
        <v>24</v>
      </c>
      <c r="E42" s="65">
        <v>9.389377304059572</v>
      </c>
      <c r="F42" s="10"/>
      <c r="G42" s="113">
        <v>4.19584648956896</v>
      </c>
      <c r="H42" s="113"/>
      <c r="I42" s="65">
        <v>16.426037377272063</v>
      </c>
      <c r="J42" s="56"/>
      <c r="K42" s="103">
        <v>4.361857483337786</v>
      </c>
      <c r="L42" s="56"/>
    </row>
    <row r="43" spans="1:12" s="26" customFormat="1" ht="12.75">
      <c r="A43" s="35"/>
      <c r="B43" s="55" t="s">
        <v>42</v>
      </c>
      <c r="C43" s="55"/>
      <c r="D43" s="37"/>
      <c r="E43" s="28" t="s">
        <v>43</v>
      </c>
      <c r="F43" s="37"/>
      <c r="G43" s="28" t="s">
        <v>43</v>
      </c>
      <c r="H43" s="28"/>
      <c r="I43" s="28" t="s">
        <v>43</v>
      </c>
      <c r="J43" s="9"/>
      <c r="K43" s="9" t="s">
        <v>43</v>
      </c>
      <c r="L43" s="9"/>
    </row>
    <row r="44" spans="1:12" ht="12.75">
      <c r="A44" s="2"/>
      <c r="B44" s="35"/>
      <c r="C44" s="35"/>
      <c r="D44" s="37"/>
      <c r="E44" s="37"/>
      <c r="F44" s="37"/>
      <c r="G44" s="37"/>
      <c r="H44" s="37"/>
      <c r="I44" s="28"/>
      <c r="J44" s="9"/>
      <c r="K44" s="9"/>
      <c r="L44" s="9"/>
    </row>
    <row r="45" ht="12.75">
      <c r="I45" s="60"/>
    </row>
    <row r="46" spans="2:9" ht="12.75">
      <c r="B46" s="120" t="s">
        <v>186</v>
      </c>
      <c r="I46" s="27"/>
    </row>
    <row r="47" ht="12.75">
      <c r="B47" s="121" t="s">
        <v>185</v>
      </c>
    </row>
    <row r="48" spans="9:11" ht="12.75">
      <c r="I48" s="124"/>
      <c r="K48" s="124"/>
    </row>
    <row r="49" ht="12.75">
      <c r="I49" s="123"/>
    </row>
    <row r="51" ht="12.75">
      <c r="I51" s="65"/>
    </row>
    <row r="67" spans="2:12" ht="12.75">
      <c r="B67" s="137"/>
      <c r="C67" s="137"/>
      <c r="D67" s="137"/>
      <c r="E67" s="137"/>
      <c r="F67" s="137"/>
      <c r="G67" s="137"/>
      <c r="H67" s="137"/>
      <c r="I67" s="137"/>
      <c r="J67" s="137"/>
      <c r="K67" s="137"/>
      <c r="L67" s="137"/>
    </row>
    <row r="68" spans="2:12" ht="12.75">
      <c r="B68" s="137"/>
      <c r="C68" s="137"/>
      <c r="D68" s="137"/>
      <c r="E68" s="137"/>
      <c r="F68" s="137"/>
      <c r="G68" s="137"/>
      <c r="H68" s="137"/>
      <c r="I68" s="137"/>
      <c r="J68" s="137"/>
      <c r="K68" s="137"/>
      <c r="L68" s="137"/>
    </row>
  </sheetData>
  <sheetProtection/>
  <mergeCells count="3">
    <mergeCell ref="I6:K6"/>
    <mergeCell ref="B67:L68"/>
    <mergeCell ref="E6:G6"/>
  </mergeCells>
  <printOptions/>
  <pageMargins left="0.25" right="0.25" top="0.5" bottom="0.5" header="0.5" footer="0.5"/>
  <pageSetup horizontalDpi="600" verticalDpi="60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A1:G66"/>
  <sheetViews>
    <sheetView workbookViewId="0" topLeftCell="A1">
      <pane xSplit="1" ySplit="7" topLeftCell="B54" activePane="bottomRight" state="frozen"/>
      <selection pane="topLeft" activeCell="A1" sqref="A1"/>
      <selection pane="topRight" activeCell="B1" sqref="B1"/>
      <selection pane="bottomLeft" activeCell="A8" sqref="A8"/>
      <selection pane="bottomRight" activeCell="D64" sqref="D64"/>
    </sheetView>
  </sheetViews>
  <sheetFormatPr defaultColWidth="9.140625" defaultRowHeight="12.75"/>
  <cols>
    <col min="1" max="1" width="0.9921875" style="0" customWidth="1"/>
    <col min="2" max="2" width="40.57421875" style="0" customWidth="1"/>
    <col min="3" max="3" width="7.8515625" style="5" customWidth="1"/>
    <col min="4" max="4" width="14.8515625" style="26" customWidth="1"/>
    <col min="5" max="5" width="11.7109375" style="0" customWidth="1"/>
    <col min="6" max="6" width="17.421875" style="0" customWidth="1"/>
    <col min="7" max="7" width="18.421875" style="0" customWidth="1"/>
  </cols>
  <sheetData>
    <row r="1" spans="1:5" ht="12.75">
      <c r="A1" s="1" t="str">
        <f>'Condensed IS'!A1</f>
        <v>SAAG CONSOLIDATED (M) BHD</v>
      </c>
      <c r="B1" s="2"/>
      <c r="C1" s="7"/>
      <c r="D1" s="10"/>
      <c r="E1" s="3"/>
    </row>
    <row r="2" spans="1:5" ht="12.75">
      <c r="A2" s="2" t="s">
        <v>222</v>
      </c>
      <c r="B2" s="2"/>
      <c r="C2" s="7"/>
      <c r="D2" s="10"/>
      <c r="E2" s="3"/>
    </row>
    <row r="3" spans="1:5" ht="12.75">
      <c r="A3" s="1" t="s">
        <v>3</v>
      </c>
      <c r="B3" s="2"/>
      <c r="C3" s="7"/>
      <c r="D3" s="10"/>
      <c r="E3" s="3"/>
    </row>
    <row r="4" spans="1:6" ht="12.75">
      <c r="A4" s="1" t="s">
        <v>44</v>
      </c>
      <c r="B4" s="2"/>
      <c r="C4" s="7"/>
      <c r="D4" s="10"/>
      <c r="E4" s="3"/>
      <c r="F4" s="58"/>
    </row>
    <row r="5" spans="1:5" ht="12.75">
      <c r="A5" s="1"/>
      <c r="B5" s="2"/>
      <c r="C5" s="7"/>
      <c r="D5" s="10"/>
      <c r="E5" s="3"/>
    </row>
    <row r="6" spans="1:6" ht="12.75">
      <c r="A6" s="2"/>
      <c r="B6" s="2"/>
      <c r="C6" s="4" t="s">
        <v>0</v>
      </c>
      <c r="D6" s="25" t="s">
        <v>169</v>
      </c>
      <c r="E6" s="29"/>
      <c r="F6" s="25" t="s">
        <v>130</v>
      </c>
    </row>
    <row r="7" spans="1:6" ht="12.75">
      <c r="A7" s="2"/>
      <c r="B7" s="2"/>
      <c r="C7" s="4"/>
      <c r="D7" s="25" t="s">
        <v>9</v>
      </c>
      <c r="E7" s="6"/>
      <c r="F7" s="4" t="s">
        <v>53</v>
      </c>
    </row>
    <row r="8" spans="1:6" ht="12.75">
      <c r="A8" s="2"/>
      <c r="B8" s="1" t="s">
        <v>189</v>
      </c>
      <c r="C8" s="7"/>
      <c r="D8" s="25" t="s">
        <v>1</v>
      </c>
      <c r="E8" s="6"/>
      <c r="F8" s="4" t="s">
        <v>1</v>
      </c>
    </row>
    <row r="9" spans="1:6" ht="12.75">
      <c r="A9" s="2"/>
      <c r="B9" s="1" t="s">
        <v>190</v>
      </c>
      <c r="C9" s="7"/>
      <c r="D9" s="10"/>
      <c r="E9" s="3"/>
      <c r="F9" s="3"/>
    </row>
    <row r="10" spans="1:6" ht="12.75">
      <c r="A10" s="7"/>
      <c r="B10" s="2" t="s">
        <v>10</v>
      </c>
      <c r="C10" s="7"/>
      <c r="D10" s="16">
        <v>143965.28782602</v>
      </c>
      <c r="E10" s="3"/>
      <c r="F10" s="11">
        <v>133844.387</v>
      </c>
    </row>
    <row r="11" spans="1:6" ht="12.75">
      <c r="A11" s="7"/>
      <c r="B11" s="2" t="s">
        <v>197</v>
      </c>
      <c r="C11" s="7"/>
      <c r="D11" s="16">
        <v>3100.4903</v>
      </c>
      <c r="E11" s="3"/>
      <c r="F11" s="11">
        <v>2443.493</v>
      </c>
    </row>
    <row r="12" spans="1:6" ht="12.75" hidden="1">
      <c r="A12" s="7"/>
      <c r="B12" s="2" t="s">
        <v>11</v>
      </c>
      <c r="C12" s="7"/>
      <c r="D12" s="27">
        <v>0</v>
      </c>
      <c r="E12" s="3"/>
      <c r="F12" s="32">
        <v>0</v>
      </c>
    </row>
    <row r="13" spans="1:6" ht="12.75">
      <c r="A13" s="7"/>
      <c r="B13" s="35" t="s">
        <v>165</v>
      </c>
      <c r="C13" s="37"/>
      <c r="D13" s="27">
        <v>4500</v>
      </c>
      <c r="E13" s="10"/>
      <c r="F13" s="27">
        <v>4500</v>
      </c>
    </row>
    <row r="14" spans="1:6" ht="12.75">
      <c r="A14" s="7"/>
      <c r="B14" s="35" t="s">
        <v>221</v>
      </c>
      <c r="C14" s="37">
        <v>19</v>
      </c>
      <c r="D14" s="27">
        <v>917.885</v>
      </c>
      <c r="E14" s="10"/>
      <c r="F14" s="27">
        <v>0</v>
      </c>
    </row>
    <row r="15" spans="1:6" ht="12.75">
      <c r="A15" s="7"/>
      <c r="B15" s="2" t="s">
        <v>150</v>
      </c>
      <c r="C15" s="7"/>
      <c r="D15" s="27">
        <v>3803.0953454775</v>
      </c>
      <c r="E15" s="3"/>
      <c r="F15" s="12">
        <v>4016.108</v>
      </c>
    </row>
    <row r="16" spans="1:6" ht="12.75">
      <c r="A16" s="7"/>
      <c r="B16" s="2" t="s">
        <v>79</v>
      </c>
      <c r="C16" s="7"/>
      <c r="D16" s="27">
        <v>1137.427572</v>
      </c>
      <c r="E16" s="3"/>
      <c r="F16" s="12">
        <v>1158.531</v>
      </c>
    </row>
    <row r="17" spans="1:6" ht="12.75">
      <c r="A17" s="7"/>
      <c r="B17" s="1"/>
      <c r="C17" s="7"/>
      <c r="D17" s="49">
        <v>157424.1860434975</v>
      </c>
      <c r="E17" s="3"/>
      <c r="F17" s="13">
        <v>145962.51899999997</v>
      </c>
    </row>
    <row r="18" spans="1:5" ht="12.75">
      <c r="A18" s="7"/>
      <c r="B18" s="2"/>
      <c r="C18" s="7"/>
      <c r="E18" s="3"/>
    </row>
    <row r="19" spans="1:5" ht="12.75">
      <c r="A19" s="7"/>
      <c r="B19" s="1" t="s">
        <v>191</v>
      </c>
      <c r="C19" s="7"/>
      <c r="E19" s="3"/>
    </row>
    <row r="20" spans="1:7" ht="12.75">
      <c r="A20" s="7"/>
      <c r="B20" s="35" t="s">
        <v>171</v>
      </c>
      <c r="C20" s="37"/>
      <c r="D20" s="27">
        <v>29155.25551386875</v>
      </c>
      <c r="E20" s="10"/>
      <c r="F20" s="27">
        <v>44195.041</v>
      </c>
      <c r="G20" s="26"/>
    </row>
    <row r="21" spans="1:7" ht="12.75">
      <c r="A21" s="7"/>
      <c r="B21" s="35" t="s">
        <v>4</v>
      </c>
      <c r="C21" s="125"/>
      <c r="D21" s="50">
        <v>3075.22607123</v>
      </c>
      <c r="E21" s="10"/>
      <c r="F21" s="50">
        <v>5264.648</v>
      </c>
      <c r="G21" s="26"/>
    </row>
    <row r="22" spans="1:7" ht="12.75">
      <c r="A22" s="7"/>
      <c r="B22" s="35" t="s">
        <v>5</v>
      </c>
      <c r="C22" s="125"/>
      <c r="D22" s="50">
        <v>60295.74266195549</v>
      </c>
      <c r="E22" s="10"/>
      <c r="F22" s="50">
        <v>40582.869</v>
      </c>
      <c r="G22" s="26"/>
    </row>
    <row r="23" spans="1:7" ht="12.75">
      <c r="A23" s="7"/>
      <c r="B23" s="35" t="s">
        <v>157</v>
      </c>
      <c r="C23" s="125"/>
      <c r="D23" s="50">
        <v>14396.267700455383</v>
      </c>
      <c r="E23" s="10"/>
      <c r="F23" s="50">
        <v>18723.126</v>
      </c>
      <c r="G23" s="26"/>
    </row>
    <row r="24" spans="1:7" ht="12.75">
      <c r="A24" s="7"/>
      <c r="B24" s="35" t="s">
        <v>198</v>
      </c>
      <c r="C24" s="125"/>
      <c r="D24" s="50">
        <v>56789.04270154</v>
      </c>
      <c r="E24" s="10"/>
      <c r="F24" s="50">
        <v>34116.754</v>
      </c>
      <c r="G24" s="26"/>
    </row>
    <row r="25" spans="1:7" ht="12.75">
      <c r="A25" s="7"/>
      <c r="B25" s="36"/>
      <c r="C25" s="125"/>
      <c r="D25" s="51">
        <v>163711.53464904963</v>
      </c>
      <c r="E25" s="10"/>
      <c r="F25" s="51">
        <v>142882.438</v>
      </c>
      <c r="G25" s="26"/>
    </row>
    <row r="26" spans="1:7" ht="12.75">
      <c r="A26" s="7"/>
      <c r="B26" s="36"/>
      <c r="C26" s="125"/>
      <c r="D26" s="50"/>
      <c r="E26" s="10"/>
      <c r="F26" s="50"/>
      <c r="G26" s="26"/>
    </row>
    <row r="27" spans="1:7" ht="13.5" thickBot="1">
      <c r="A27" s="7"/>
      <c r="B27" s="36" t="s">
        <v>192</v>
      </c>
      <c r="C27" s="125"/>
      <c r="D27" s="106">
        <v>321135.72069254715</v>
      </c>
      <c r="E27" s="10"/>
      <c r="F27" s="106">
        <v>288844.95699999994</v>
      </c>
      <c r="G27" s="26"/>
    </row>
    <row r="28" spans="1:7" ht="13.5" thickTop="1">
      <c r="A28" s="7"/>
      <c r="B28" s="126"/>
      <c r="C28" s="125"/>
      <c r="D28" s="50"/>
      <c r="E28" s="10"/>
      <c r="F28" s="50"/>
      <c r="G28" s="26"/>
    </row>
    <row r="29" spans="1:7" ht="12.75">
      <c r="A29" s="7"/>
      <c r="B29" s="36" t="s">
        <v>193</v>
      </c>
      <c r="C29" s="125"/>
      <c r="D29" s="50"/>
      <c r="E29" s="10"/>
      <c r="F29" s="50"/>
      <c r="G29" s="26"/>
    </row>
    <row r="30" spans="1:7" ht="12.75">
      <c r="A30" s="7"/>
      <c r="B30" s="36" t="s">
        <v>195</v>
      </c>
      <c r="C30" s="37"/>
      <c r="D30" s="52"/>
      <c r="E30" s="10"/>
      <c r="F30" s="52"/>
      <c r="G30" s="26"/>
    </row>
    <row r="31" spans="1:7" ht="12.75">
      <c r="A31" s="7"/>
      <c r="B31" s="35" t="s">
        <v>12</v>
      </c>
      <c r="C31" s="125"/>
      <c r="D31" s="50">
        <v>47305.455037468004</v>
      </c>
      <c r="E31" s="10"/>
      <c r="F31" s="50">
        <v>47118.939</v>
      </c>
      <c r="G31" s="26"/>
    </row>
    <row r="32" spans="1:7" ht="12.75">
      <c r="A32" s="7"/>
      <c r="B32" s="35" t="s">
        <v>199</v>
      </c>
      <c r="C32" s="125"/>
      <c r="D32" s="50">
        <v>17372.22451567904</v>
      </c>
      <c r="E32" s="10"/>
      <c r="F32" s="50">
        <v>38867.994</v>
      </c>
      <c r="G32" s="26"/>
    </row>
    <row r="33" spans="1:7" ht="12.75">
      <c r="A33" s="7"/>
      <c r="B33" s="35" t="s">
        <v>216</v>
      </c>
      <c r="C33" s="125"/>
      <c r="D33" s="50">
        <v>50253.01</v>
      </c>
      <c r="E33" s="10"/>
      <c r="F33" s="27">
        <v>8861.961</v>
      </c>
      <c r="G33" s="26"/>
    </row>
    <row r="34" spans="1:7" ht="12.75">
      <c r="A34" s="7"/>
      <c r="B34" s="35" t="s">
        <v>200</v>
      </c>
      <c r="C34" s="125"/>
      <c r="D34" s="50">
        <v>1245.334</v>
      </c>
      <c r="E34" s="10"/>
      <c r="F34" s="50">
        <v>1308.237</v>
      </c>
      <c r="G34" s="26"/>
    </row>
    <row r="35" spans="1:7" ht="12.75">
      <c r="A35" s="7"/>
      <c r="B35" s="35" t="s">
        <v>202</v>
      </c>
      <c r="C35" s="37"/>
      <c r="D35" s="50">
        <v>398.26396406000003</v>
      </c>
      <c r="E35" s="10"/>
      <c r="F35" s="50">
        <v>394.445</v>
      </c>
      <c r="G35" s="26"/>
    </row>
    <row r="36" spans="1:7" ht="12.75">
      <c r="A36" s="7"/>
      <c r="B36" s="35" t="s">
        <v>151</v>
      </c>
      <c r="C36" s="37">
        <v>21</v>
      </c>
      <c r="D36" s="50">
        <v>57072.738789300005</v>
      </c>
      <c r="E36" s="10"/>
      <c r="F36" s="50">
        <v>59856.312</v>
      </c>
      <c r="G36" s="26"/>
    </row>
    <row r="37" spans="1:7" ht="12.75">
      <c r="A37" s="7"/>
      <c r="B37" s="35" t="s">
        <v>201</v>
      </c>
      <c r="C37" s="125"/>
      <c r="D37" s="50">
        <v>4184.925810942073</v>
      </c>
      <c r="E37" s="10"/>
      <c r="F37" s="50">
        <v>1587.199</v>
      </c>
      <c r="G37" s="26"/>
    </row>
    <row r="38" spans="1:7" ht="12.75">
      <c r="A38" s="7"/>
      <c r="B38" s="36"/>
      <c r="C38" s="125"/>
      <c r="D38" s="51">
        <v>177831.9521174491</v>
      </c>
      <c r="E38" s="10"/>
      <c r="F38" s="51">
        <v>157995.08699999997</v>
      </c>
      <c r="G38" s="26"/>
    </row>
    <row r="39" spans="1:7" ht="12.75">
      <c r="A39" s="7"/>
      <c r="B39" s="35"/>
      <c r="C39" s="37"/>
      <c r="D39" s="52"/>
      <c r="E39" s="10"/>
      <c r="F39" s="52"/>
      <c r="G39" s="26"/>
    </row>
    <row r="40" spans="1:7" ht="12.75">
      <c r="A40" s="7"/>
      <c r="B40" s="36" t="s">
        <v>194</v>
      </c>
      <c r="C40" s="37"/>
      <c r="D40" s="9"/>
      <c r="E40" s="10"/>
      <c r="F40" s="9"/>
      <c r="G40" s="26"/>
    </row>
    <row r="41" spans="1:7" ht="12.75">
      <c r="A41" s="7"/>
      <c r="B41" s="35" t="s">
        <v>85</v>
      </c>
      <c r="C41" s="37">
        <v>21</v>
      </c>
      <c r="D41" s="41">
        <v>45400.55769268</v>
      </c>
      <c r="E41" s="127"/>
      <c r="F41" s="41">
        <v>45469.048</v>
      </c>
      <c r="G41" s="26"/>
    </row>
    <row r="42" spans="1:7" ht="12.75">
      <c r="A42" s="7"/>
      <c r="B42" s="35" t="s">
        <v>203</v>
      </c>
      <c r="C42" s="37"/>
      <c r="D42" s="28">
        <v>820.72118757</v>
      </c>
      <c r="E42" s="127"/>
      <c r="F42" s="41">
        <v>812.295</v>
      </c>
      <c r="G42" s="26"/>
    </row>
    <row r="43" spans="1:7" ht="12.75">
      <c r="A43" s="7"/>
      <c r="B43" s="35" t="s">
        <v>6</v>
      </c>
      <c r="C43" s="37"/>
      <c r="D43" s="53">
        <v>4577.283334350001</v>
      </c>
      <c r="E43" s="127"/>
      <c r="F43" s="53">
        <v>3803.195</v>
      </c>
      <c r="G43" s="26"/>
    </row>
    <row r="44" spans="1:7" ht="12.75">
      <c r="A44" s="7"/>
      <c r="B44" s="36"/>
      <c r="C44" s="37"/>
      <c r="D44" s="54">
        <v>50798.5622146</v>
      </c>
      <c r="E44" s="127"/>
      <c r="F44" s="54">
        <v>50084.538</v>
      </c>
      <c r="G44" s="26"/>
    </row>
    <row r="45" spans="1:7" ht="12.75">
      <c r="A45" s="7"/>
      <c r="B45" s="35"/>
      <c r="C45" s="37"/>
      <c r="D45" s="53"/>
      <c r="E45" s="127"/>
      <c r="F45" s="53"/>
      <c r="G45" s="26"/>
    </row>
    <row r="46" spans="1:7" ht="12.75">
      <c r="A46" s="7"/>
      <c r="B46" s="36" t="s">
        <v>144</v>
      </c>
      <c r="C46" s="37"/>
      <c r="D46" s="54">
        <v>228630.51433204912</v>
      </c>
      <c r="E46" s="127"/>
      <c r="F46" s="54">
        <v>208079.62499999997</v>
      </c>
      <c r="G46" s="26"/>
    </row>
    <row r="47" spans="1:7" ht="12.75">
      <c r="A47" s="7"/>
      <c r="B47" s="35"/>
      <c r="C47" s="37"/>
      <c r="D47" s="53"/>
      <c r="E47" s="127"/>
      <c r="F47" s="53"/>
      <c r="G47" s="26"/>
    </row>
    <row r="48" spans="1:7" ht="12.75">
      <c r="A48" s="7"/>
      <c r="B48" s="36"/>
      <c r="C48" s="37"/>
      <c r="D48" s="53"/>
      <c r="E48" s="127"/>
      <c r="F48" s="53"/>
      <c r="G48" s="26"/>
    </row>
    <row r="49" spans="1:7" ht="12.75">
      <c r="A49" s="7"/>
      <c r="B49" s="36" t="s">
        <v>145</v>
      </c>
      <c r="C49" s="37"/>
      <c r="E49" s="10"/>
      <c r="F49" s="26"/>
      <c r="G49" s="26"/>
    </row>
    <row r="50" spans="1:7" ht="12.75">
      <c r="A50" s="7"/>
      <c r="B50" s="35" t="s">
        <v>204</v>
      </c>
      <c r="C50" s="37"/>
      <c r="D50" s="16">
        <v>50261.500404</v>
      </c>
      <c r="E50" s="10"/>
      <c r="F50" s="16">
        <v>44250</v>
      </c>
      <c r="G50" s="26"/>
    </row>
    <row r="51" spans="1:7" ht="12.75">
      <c r="A51" s="7"/>
      <c r="B51" s="35" t="s">
        <v>8</v>
      </c>
      <c r="C51" s="37"/>
      <c r="D51" s="104">
        <v>29679.899397874662</v>
      </c>
      <c r="E51" s="10"/>
      <c r="F51" s="104">
        <v>25047.882</v>
      </c>
      <c r="G51" s="26"/>
    </row>
    <row r="52" spans="1:7" ht="12.75">
      <c r="A52" s="7"/>
      <c r="B52" s="105" t="s">
        <v>149</v>
      </c>
      <c r="C52" s="37"/>
      <c r="D52" s="16"/>
      <c r="E52" s="10"/>
      <c r="F52" s="16"/>
      <c r="G52" s="26"/>
    </row>
    <row r="53" spans="1:7" ht="12.75">
      <c r="A53" s="17"/>
      <c r="B53" s="105" t="s">
        <v>146</v>
      </c>
      <c r="C53" s="122"/>
      <c r="D53" s="50">
        <v>79941.39980187466</v>
      </c>
      <c r="E53" s="9"/>
      <c r="F53" s="50">
        <v>69297.882</v>
      </c>
      <c r="G53" s="26"/>
    </row>
    <row r="54" spans="1:7" ht="12.75">
      <c r="A54" s="17"/>
      <c r="B54" s="105" t="s">
        <v>147</v>
      </c>
      <c r="C54" s="122"/>
      <c r="D54" s="50">
        <v>12563.806128568533</v>
      </c>
      <c r="E54" s="9"/>
      <c r="F54" s="50">
        <v>11467.451</v>
      </c>
      <c r="G54" s="26"/>
    </row>
    <row r="55" spans="2:7" ht="12.75" hidden="1">
      <c r="B55" s="24" t="s">
        <v>69</v>
      </c>
      <c r="C55" s="38"/>
      <c r="D55" s="128"/>
      <c r="E55" s="52"/>
      <c r="F55" s="128"/>
      <c r="G55" s="26"/>
    </row>
    <row r="56" spans="2:7" ht="12.75">
      <c r="B56" s="105" t="s">
        <v>148</v>
      </c>
      <c r="C56" s="38"/>
      <c r="D56" s="116">
        <v>92505.20593044319</v>
      </c>
      <c r="E56" s="52"/>
      <c r="F56" s="116">
        <v>80765.333</v>
      </c>
      <c r="G56" s="26"/>
    </row>
    <row r="57" spans="2:7" ht="12.75">
      <c r="B57" s="24"/>
      <c r="C57" s="38"/>
      <c r="D57" s="129"/>
      <c r="E57" s="52"/>
      <c r="F57" s="128"/>
      <c r="G57" s="26"/>
    </row>
    <row r="58" spans="2:7" ht="13.5" thickBot="1">
      <c r="B58" s="105" t="s">
        <v>196</v>
      </c>
      <c r="C58" s="38"/>
      <c r="D58" s="106">
        <v>321135.7202624923</v>
      </c>
      <c r="E58" s="52"/>
      <c r="F58" s="106">
        <v>288844.958</v>
      </c>
      <c r="G58" s="26"/>
    </row>
    <row r="59" spans="2:7" ht="13.5" thickTop="1">
      <c r="B59" s="24"/>
      <c r="C59" s="38"/>
      <c r="D59" s="40"/>
      <c r="E59" s="52"/>
      <c r="F59" s="128"/>
      <c r="G59" s="26"/>
    </row>
    <row r="60" spans="1:7" ht="12.75">
      <c r="A60" s="1"/>
      <c r="B60" s="24" t="s">
        <v>140</v>
      </c>
      <c r="C60" s="37"/>
      <c r="D60" s="103">
        <v>1.590509617884639</v>
      </c>
      <c r="E60" s="9"/>
      <c r="F60" s="103">
        <v>1.5660538305084746</v>
      </c>
      <c r="G60" s="26"/>
    </row>
    <row r="61" spans="1:7" ht="12.75">
      <c r="A61" s="2"/>
      <c r="B61" s="35"/>
      <c r="C61" s="37"/>
      <c r="D61" s="10"/>
      <c r="E61" s="10"/>
      <c r="F61" s="10"/>
      <c r="G61" s="26"/>
    </row>
    <row r="62" spans="1:7" ht="12.75">
      <c r="A62" s="1"/>
      <c r="B62" s="130" t="s">
        <v>218</v>
      </c>
      <c r="C62" s="37"/>
      <c r="D62" s="10"/>
      <c r="E62" s="10"/>
      <c r="F62" s="10"/>
      <c r="G62" s="26"/>
    </row>
    <row r="63" spans="1:7" ht="12.75">
      <c r="A63" s="1"/>
      <c r="B63" s="131" t="s">
        <v>220</v>
      </c>
      <c r="C63" s="37"/>
      <c r="D63" s="10"/>
      <c r="E63" s="10"/>
      <c r="F63" s="10"/>
      <c r="G63" s="26"/>
    </row>
    <row r="64" spans="1:7" ht="12.75">
      <c r="A64" s="2"/>
      <c r="B64" s="130" t="s">
        <v>219</v>
      </c>
      <c r="C64" s="37"/>
      <c r="D64" s="9"/>
      <c r="E64" s="9"/>
      <c r="F64" s="9"/>
      <c r="G64" s="26"/>
    </row>
    <row r="65" spans="1:7" ht="12.75">
      <c r="A65" s="2"/>
      <c r="B65" s="35"/>
      <c r="C65" s="37"/>
      <c r="D65" s="9"/>
      <c r="E65" s="9"/>
      <c r="F65" s="9"/>
      <c r="G65" s="26"/>
    </row>
    <row r="66" spans="2:7" ht="12.75">
      <c r="B66" s="26"/>
      <c r="C66" s="38"/>
      <c r="D66" s="27"/>
      <c r="E66" s="26"/>
      <c r="F66" s="27"/>
      <c r="G66" s="26"/>
    </row>
  </sheetData>
  <sheetProtection/>
  <printOptions/>
  <pageMargins left="0.5" right="0.5" top="0.5" bottom="0.5" header="0.5" footer="0.5"/>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T62"/>
  <sheetViews>
    <sheetView zoomScale="75" zoomScaleNormal="75" workbookViewId="0" topLeftCell="C47">
      <selection activeCell="J77" sqref="J77"/>
    </sheetView>
  </sheetViews>
  <sheetFormatPr defaultColWidth="9.140625" defaultRowHeight="12.75"/>
  <cols>
    <col min="1" max="1" width="0.9921875" style="0" customWidth="1"/>
    <col min="2" max="2" width="35.57421875" style="0" customWidth="1"/>
    <col min="3" max="3" width="8.140625" style="5" customWidth="1"/>
    <col min="4" max="4" width="13.140625" style="0" customWidth="1"/>
    <col min="5" max="5" width="3.00390625" style="0" customWidth="1"/>
    <col min="6" max="6" width="13.140625" style="0" customWidth="1"/>
    <col min="7" max="7" width="3.00390625" style="0" customWidth="1"/>
    <col min="8" max="8" width="13.57421875" style="26" customWidth="1"/>
    <col min="9" max="9" width="3.00390625" style="0" customWidth="1"/>
    <col min="10" max="10" width="13.7109375" style="0" customWidth="1"/>
    <col min="11" max="11" width="3.00390625" style="15" customWidth="1"/>
    <col min="12" max="12" width="14.8515625" style="0" customWidth="1"/>
    <col min="13" max="13" width="3.00390625" style="0" customWidth="1"/>
    <col min="14" max="14" width="14.8515625" style="0" customWidth="1"/>
    <col min="15" max="15" width="3.00390625" style="0" customWidth="1"/>
    <col min="16" max="16" width="14.8515625" style="0" customWidth="1"/>
    <col min="17" max="17" width="3.00390625" style="0" customWidth="1"/>
    <col min="18" max="18" width="17.140625" style="0" customWidth="1"/>
    <col min="19" max="19" width="2.8515625" style="0" customWidth="1"/>
    <col min="20" max="20" width="19.57421875" style="0" customWidth="1"/>
  </cols>
  <sheetData>
    <row r="1" spans="1:14" ht="12.75">
      <c r="A1" s="1" t="str">
        <f>'Condensed IS'!A1</f>
        <v>SAAG CONSOLIDATED (M) BHD</v>
      </c>
      <c r="B1" s="2"/>
      <c r="C1" s="7"/>
      <c r="D1" s="3"/>
      <c r="E1" s="3"/>
      <c r="F1" s="3"/>
      <c r="G1" s="3"/>
      <c r="H1" s="10"/>
      <c r="I1" s="3"/>
      <c r="J1" s="3"/>
      <c r="K1" s="8"/>
      <c r="L1" s="3"/>
      <c r="M1" s="3"/>
      <c r="N1" s="3"/>
    </row>
    <row r="2" spans="1:14" ht="12.75">
      <c r="A2" s="2" t="str">
        <f>'Condensed IS'!A2</f>
        <v>Interim financial statements for the quarter ended 30 June 2006</v>
      </c>
      <c r="B2" s="2"/>
      <c r="C2" s="7"/>
      <c r="D2" s="3"/>
      <c r="E2" s="3"/>
      <c r="F2" s="3"/>
      <c r="G2" s="3"/>
      <c r="H2" s="10"/>
      <c r="I2" s="3"/>
      <c r="J2" s="3"/>
      <c r="K2" s="8"/>
      <c r="L2" s="3"/>
      <c r="M2" s="3"/>
      <c r="N2" s="3"/>
    </row>
    <row r="3" spans="1:14" ht="12.75">
      <c r="A3" s="1" t="s">
        <v>20</v>
      </c>
      <c r="B3" s="2"/>
      <c r="C3" s="7"/>
      <c r="D3" s="3"/>
      <c r="E3" s="3"/>
      <c r="F3" s="3"/>
      <c r="G3" s="3"/>
      <c r="H3" s="10"/>
      <c r="I3" s="3"/>
      <c r="J3" s="3"/>
      <c r="K3" s="8"/>
      <c r="L3" s="3"/>
      <c r="M3" s="3"/>
      <c r="N3" s="3"/>
    </row>
    <row r="4" spans="1:14" ht="12.75">
      <c r="A4" s="1" t="s">
        <v>44</v>
      </c>
      <c r="B4" s="1"/>
      <c r="C4" s="7"/>
      <c r="D4" s="3"/>
      <c r="E4" s="3"/>
      <c r="F4" s="3"/>
      <c r="G4" s="3"/>
      <c r="H4" s="9"/>
      <c r="I4" s="8"/>
      <c r="J4" s="8"/>
      <c r="K4" s="8"/>
      <c r="L4" s="8"/>
      <c r="M4" s="8"/>
      <c r="N4" s="8"/>
    </row>
    <row r="5" spans="1:14" ht="12.75">
      <c r="A5" s="2"/>
      <c r="B5" s="2"/>
      <c r="C5" s="7"/>
      <c r="D5" s="3"/>
      <c r="E5" s="3"/>
      <c r="F5" s="3"/>
      <c r="G5" s="3"/>
      <c r="H5" s="9"/>
      <c r="I5" s="8"/>
      <c r="J5" s="8"/>
      <c r="K5" s="8"/>
      <c r="L5" s="8"/>
      <c r="M5" s="8"/>
      <c r="N5" s="8"/>
    </row>
    <row r="6" spans="1:14" ht="12.75">
      <c r="A6" s="2"/>
      <c r="B6" s="2"/>
      <c r="C6" s="7"/>
      <c r="D6" s="3"/>
      <c r="E6" s="3"/>
      <c r="G6" s="3"/>
      <c r="H6" s="9"/>
      <c r="I6" s="8"/>
      <c r="J6" s="8"/>
      <c r="K6" s="8"/>
      <c r="L6" s="8"/>
      <c r="M6" s="8"/>
      <c r="N6" s="8"/>
    </row>
    <row r="7" spans="1:14" ht="12.75">
      <c r="A7" s="2"/>
      <c r="B7" s="2"/>
      <c r="C7" s="7"/>
      <c r="D7" s="3"/>
      <c r="E7" s="3"/>
      <c r="F7" s="4"/>
      <c r="G7" s="3"/>
      <c r="H7" s="9"/>
      <c r="I7" s="8"/>
      <c r="J7" s="8"/>
      <c r="K7" s="8"/>
      <c r="L7" s="8"/>
      <c r="M7" s="8"/>
      <c r="N7" s="8"/>
    </row>
    <row r="8" spans="1:20" ht="12.75">
      <c r="A8" s="2"/>
      <c r="B8" s="2"/>
      <c r="D8" s="4"/>
      <c r="E8" s="4"/>
      <c r="F8" s="4"/>
      <c r="G8" s="4"/>
      <c r="H8" s="25" t="s">
        <v>13</v>
      </c>
      <c r="I8" s="4"/>
      <c r="J8" s="4"/>
      <c r="K8" s="61"/>
      <c r="L8" s="4"/>
      <c r="M8" s="4"/>
      <c r="N8" s="4"/>
      <c r="P8" s="19"/>
      <c r="R8" s="19"/>
      <c r="T8" s="19"/>
    </row>
    <row r="9" spans="1:20" ht="12.75">
      <c r="A9" s="2"/>
      <c r="B9" s="2"/>
      <c r="C9" s="4" t="s">
        <v>0</v>
      </c>
      <c r="D9" s="4" t="s">
        <v>21</v>
      </c>
      <c r="E9" s="4"/>
      <c r="F9" s="4" t="s">
        <v>71</v>
      </c>
      <c r="G9" s="4"/>
      <c r="H9" s="25" t="s">
        <v>15</v>
      </c>
      <c r="I9" s="4"/>
      <c r="J9" s="4" t="s">
        <v>16</v>
      </c>
      <c r="K9" s="61"/>
      <c r="L9" s="4" t="s">
        <v>86</v>
      </c>
      <c r="M9" s="4"/>
      <c r="N9" s="4" t="s">
        <v>207</v>
      </c>
      <c r="P9" s="19" t="s">
        <v>14</v>
      </c>
      <c r="R9" s="19" t="s">
        <v>163</v>
      </c>
      <c r="T9" s="19" t="s">
        <v>14</v>
      </c>
    </row>
    <row r="10" spans="1:20" ht="12.75">
      <c r="A10" s="2"/>
      <c r="B10" s="2"/>
      <c r="C10" s="4"/>
      <c r="D10" s="4" t="s">
        <v>17</v>
      </c>
      <c r="E10" s="4"/>
      <c r="F10" s="4" t="s">
        <v>74</v>
      </c>
      <c r="G10" s="4"/>
      <c r="H10" s="25" t="s">
        <v>18</v>
      </c>
      <c r="I10" s="4"/>
      <c r="J10" s="4" t="s">
        <v>22</v>
      </c>
      <c r="K10" s="61"/>
      <c r="L10" s="4" t="s">
        <v>87</v>
      </c>
      <c r="M10" s="4"/>
      <c r="N10" s="4" t="s">
        <v>23</v>
      </c>
      <c r="P10" s="19"/>
      <c r="R10" s="19" t="s">
        <v>164</v>
      </c>
      <c r="T10" s="19" t="s">
        <v>19</v>
      </c>
    </row>
    <row r="11" spans="1:20" ht="12.75">
      <c r="A11" s="2"/>
      <c r="B11" s="2"/>
      <c r="C11" s="7"/>
      <c r="D11" s="4" t="s">
        <v>1</v>
      </c>
      <c r="E11" s="4"/>
      <c r="F11" s="4" t="s">
        <v>1</v>
      </c>
      <c r="G11" s="4"/>
      <c r="H11" s="25" t="s">
        <v>1</v>
      </c>
      <c r="I11" s="4"/>
      <c r="J11" s="4" t="s">
        <v>1</v>
      </c>
      <c r="K11" s="61"/>
      <c r="L11" s="4" t="s">
        <v>1</v>
      </c>
      <c r="M11" s="4"/>
      <c r="N11" s="4" t="s">
        <v>1</v>
      </c>
      <c r="P11" s="4" t="s">
        <v>1</v>
      </c>
      <c r="R11" s="4" t="s">
        <v>1</v>
      </c>
      <c r="T11" s="4" t="s">
        <v>1</v>
      </c>
    </row>
    <row r="12" spans="1:20" ht="12.75">
      <c r="A12" s="2"/>
      <c r="B12" s="2"/>
      <c r="C12" s="7"/>
      <c r="D12" s="3"/>
      <c r="E12" s="3"/>
      <c r="F12" s="3"/>
      <c r="G12" s="3"/>
      <c r="H12" s="10"/>
      <c r="I12" s="3"/>
      <c r="J12" s="3"/>
      <c r="K12" s="8"/>
      <c r="L12" s="3"/>
      <c r="M12" s="3"/>
      <c r="N12" s="3"/>
      <c r="P12" s="26"/>
      <c r="R12" s="26"/>
      <c r="T12" s="26"/>
    </row>
    <row r="13" spans="1:20" s="26" customFormat="1" ht="12.75">
      <c r="A13" s="35"/>
      <c r="B13" s="36" t="s">
        <v>208</v>
      </c>
      <c r="C13" s="37"/>
      <c r="D13" s="28">
        <v>43800</v>
      </c>
      <c r="E13" s="28"/>
      <c r="F13" s="28">
        <v>14706.463</v>
      </c>
      <c r="G13" s="28"/>
      <c r="H13" s="28">
        <v>1824.423</v>
      </c>
      <c r="I13" s="28"/>
      <c r="J13" s="28">
        <v>903.6</v>
      </c>
      <c r="K13" s="28"/>
      <c r="L13" s="28">
        <v>273.116</v>
      </c>
      <c r="M13" s="28"/>
      <c r="N13" s="28">
        <v>4322.273</v>
      </c>
      <c r="O13" s="27"/>
      <c r="P13" s="27">
        <v>65829.875</v>
      </c>
      <c r="R13" s="27">
        <v>7145</v>
      </c>
      <c r="T13" s="27">
        <v>72974.875</v>
      </c>
    </row>
    <row r="14" spans="1:20" s="26" customFormat="1" ht="12.75">
      <c r="A14" s="35"/>
      <c r="B14" s="36"/>
      <c r="C14" s="37"/>
      <c r="D14" s="28"/>
      <c r="E14" s="28"/>
      <c r="F14" s="28"/>
      <c r="G14" s="28"/>
      <c r="H14" s="28"/>
      <c r="I14" s="28"/>
      <c r="J14" s="28"/>
      <c r="K14" s="28"/>
      <c r="L14" s="28"/>
      <c r="M14" s="28"/>
      <c r="N14" s="28"/>
      <c r="O14" s="27"/>
      <c r="P14" s="27"/>
      <c r="R14" s="27"/>
      <c r="T14" s="27"/>
    </row>
    <row r="15" spans="1:20" s="26" customFormat="1" ht="12.75">
      <c r="A15" s="35"/>
      <c r="B15" s="35" t="s">
        <v>99</v>
      </c>
      <c r="C15" s="37"/>
      <c r="D15" s="28">
        <v>450</v>
      </c>
      <c r="E15" s="28"/>
      <c r="F15" s="28">
        <v>39.5</v>
      </c>
      <c r="G15" s="28"/>
      <c r="H15" s="28">
        <v>0</v>
      </c>
      <c r="I15" s="28"/>
      <c r="J15" s="28">
        <v>0</v>
      </c>
      <c r="K15" s="28"/>
      <c r="L15" s="28">
        <v>0</v>
      </c>
      <c r="M15" s="28"/>
      <c r="N15" s="28">
        <v>0</v>
      </c>
      <c r="O15" s="27"/>
      <c r="P15" s="27">
        <v>489.5</v>
      </c>
      <c r="R15" s="27">
        <v>0</v>
      </c>
      <c r="T15" s="27">
        <v>489.5</v>
      </c>
    </row>
    <row r="16" spans="1:20" s="26" customFormat="1" ht="12.75">
      <c r="A16" s="35"/>
      <c r="B16" s="36"/>
      <c r="C16" s="37"/>
      <c r="D16" s="28"/>
      <c r="E16" s="28"/>
      <c r="F16" s="28"/>
      <c r="G16" s="28"/>
      <c r="H16" s="28"/>
      <c r="I16" s="28"/>
      <c r="J16" s="28"/>
      <c r="K16" s="28"/>
      <c r="L16" s="28"/>
      <c r="M16" s="28"/>
      <c r="N16" s="28"/>
      <c r="O16" s="27"/>
      <c r="P16" s="27"/>
      <c r="R16" s="27"/>
      <c r="T16" s="27"/>
    </row>
    <row r="17" spans="1:20" s="26" customFormat="1" ht="12.75">
      <c r="A17" s="35"/>
      <c r="B17" s="35" t="s">
        <v>83</v>
      </c>
      <c r="C17" s="37"/>
      <c r="D17" s="28">
        <v>0</v>
      </c>
      <c r="E17" s="28"/>
      <c r="F17" s="28">
        <v>0</v>
      </c>
      <c r="G17" s="28"/>
      <c r="H17" s="28">
        <v>127.648</v>
      </c>
      <c r="I17" s="28"/>
      <c r="J17" s="28">
        <v>0</v>
      </c>
      <c r="K17" s="28"/>
      <c r="L17" s="28">
        <v>0</v>
      </c>
      <c r="M17" s="28"/>
      <c r="N17" s="28">
        <v>0</v>
      </c>
      <c r="O17" s="27"/>
      <c r="P17" s="27">
        <v>127.648</v>
      </c>
      <c r="R17" s="27">
        <v>253</v>
      </c>
      <c r="T17" s="27">
        <v>380.648</v>
      </c>
    </row>
    <row r="18" spans="1:20" s="26" customFormat="1" ht="12.75">
      <c r="A18" s="35"/>
      <c r="B18" s="35"/>
      <c r="C18" s="37"/>
      <c r="D18" s="28"/>
      <c r="E18" s="28"/>
      <c r="F18" s="28"/>
      <c r="G18" s="28"/>
      <c r="H18" s="28"/>
      <c r="I18" s="28"/>
      <c r="J18" s="28"/>
      <c r="K18" s="28"/>
      <c r="L18" s="28"/>
      <c r="M18" s="28"/>
      <c r="N18" s="28"/>
      <c r="O18" s="27"/>
      <c r="P18" s="27"/>
      <c r="R18" s="27"/>
      <c r="T18" s="27"/>
    </row>
    <row r="19" spans="1:20" s="26" customFormat="1" ht="12.75">
      <c r="A19" s="35"/>
      <c r="B19" s="35" t="s">
        <v>103</v>
      </c>
      <c r="C19" s="37"/>
      <c r="D19" s="28">
        <v>0</v>
      </c>
      <c r="E19" s="28"/>
      <c r="F19" s="28">
        <v>-22.487</v>
      </c>
      <c r="G19" s="28"/>
      <c r="H19" s="28">
        <v>0</v>
      </c>
      <c r="I19" s="28"/>
      <c r="J19" s="28">
        <v>0</v>
      </c>
      <c r="K19" s="28"/>
      <c r="L19" s="28">
        <v>0</v>
      </c>
      <c r="M19" s="28"/>
      <c r="N19" s="28">
        <v>0</v>
      </c>
      <c r="O19" s="27"/>
      <c r="P19" s="27">
        <v>-22.487</v>
      </c>
      <c r="R19" s="27">
        <v>0</v>
      </c>
      <c r="T19" s="27">
        <v>-22.487</v>
      </c>
    </row>
    <row r="20" spans="1:20" s="26" customFormat="1" ht="12.75">
      <c r="A20" s="35"/>
      <c r="B20" s="35"/>
      <c r="C20" s="37"/>
      <c r="D20" s="28"/>
      <c r="E20" s="28"/>
      <c r="F20" s="28"/>
      <c r="G20" s="28"/>
      <c r="H20" s="28"/>
      <c r="I20" s="28"/>
      <c r="J20" s="28"/>
      <c r="K20" s="28"/>
      <c r="L20" s="28"/>
      <c r="M20" s="28"/>
      <c r="N20" s="28"/>
      <c r="O20" s="27"/>
      <c r="P20" s="27"/>
      <c r="R20" s="27"/>
      <c r="T20" s="27"/>
    </row>
    <row r="21" spans="1:20" s="26" customFormat="1" ht="12.75">
      <c r="A21" s="35"/>
      <c r="B21" s="35" t="s">
        <v>152</v>
      </c>
      <c r="C21" s="37"/>
      <c r="D21" s="28"/>
      <c r="E21" s="28"/>
      <c r="F21" s="28"/>
      <c r="G21" s="28"/>
      <c r="H21" s="28"/>
      <c r="I21" s="28"/>
      <c r="J21" s="28"/>
      <c r="K21" s="28"/>
      <c r="L21" s="28"/>
      <c r="M21" s="28"/>
      <c r="N21" s="28"/>
      <c r="O21" s="27"/>
      <c r="P21" s="27"/>
      <c r="R21" s="27"/>
      <c r="T21" s="27"/>
    </row>
    <row r="22" spans="1:20" s="26" customFormat="1" ht="12.75">
      <c r="A22" s="35"/>
      <c r="B22" s="35" t="s">
        <v>153</v>
      </c>
      <c r="C22" s="37"/>
      <c r="D22" s="28">
        <v>0</v>
      </c>
      <c r="E22" s="28"/>
      <c r="F22" s="28">
        <v>0</v>
      </c>
      <c r="G22" s="28"/>
      <c r="H22" s="28">
        <v>0</v>
      </c>
      <c r="I22" s="28"/>
      <c r="J22" s="28">
        <v>0</v>
      </c>
      <c r="K22" s="28"/>
      <c r="L22" s="28">
        <v>-66.577</v>
      </c>
      <c r="M22" s="28"/>
      <c r="N22" s="28">
        <v>0</v>
      </c>
      <c r="O22" s="27"/>
      <c r="P22" s="27">
        <v>-66.577</v>
      </c>
      <c r="R22" s="27">
        <v>0</v>
      </c>
      <c r="T22" s="27">
        <v>-66.577</v>
      </c>
    </row>
    <row r="23" spans="1:20" s="26" customFormat="1" ht="12.75">
      <c r="A23" s="35"/>
      <c r="B23" s="35"/>
      <c r="C23" s="37"/>
      <c r="D23" s="28"/>
      <c r="E23" s="28"/>
      <c r="F23" s="28"/>
      <c r="G23" s="28"/>
      <c r="H23" s="28"/>
      <c r="I23" s="28"/>
      <c r="J23" s="28"/>
      <c r="K23" s="28"/>
      <c r="L23" s="28"/>
      <c r="M23" s="28"/>
      <c r="N23" s="28"/>
      <c r="O23" s="27"/>
      <c r="P23" s="27"/>
      <c r="R23" s="27"/>
      <c r="T23" s="27"/>
    </row>
    <row r="24" spans="1:20" s="26" customFormat="1" ht="12.75">
      <c r="A24" s="35"/>
      <c r="B24" s="35" t="s">
        <v>154</v>
      </c>
      <c r="C24" s="37"/>
      <c r="D24" s="28">
        <v>0</v>
      </c>
      <c r="E24" s="28"/>
      <c r="F24" s="28">
        <v>0</v>
      </c>
      <c r="G24" s="28"/>
      <c r="H24" s="28">
        <v>0</v>
      </c>
      <c r="I24" s="28"/>
      <c r="J24" s="28">
        <v>0</v>
      </c>
      <c r="K24" s="28"/>
      <c r="L24" s="28">
        <v>0</v>
      </c>
      <c r="M24" s="28"/>
      <c r="N24" s="28">
        <v>-178.054</v>
      </c>
      <c r="O24" s="27"/>
      <c r="P24" s="27">
        <v>-178.054</v>
      </c>
      <c r="R24" s="27">
        <v>0</v>
      </c>
      <c r="T24" s="27">
        <v>-178.054</v>
      </c>
    </row>
    <row r="25" spans="3:20" s="26" customFormat="1" ht="12.75">
      <c r="C25" s="38"/>
      <c r="D25" s="27"/>
      <c r="E25" s="27"/>
      <c r="F25" s="27"/>
      <c r="G25" s="27"/>
      <c r="H25" s="27"/>
      <c r="I25" s="27"/>
      <c r="J25" s="27"/>
      <c r="K25" s="40"/>
      <c r="L25" s="27"/>
      <c r="M25" s="27"/>
      <c r="N25" s="27"/>
      <c r="O25" s="27"/>
      <c r="P25" s="27"/>
      <c r="R25" s="27"/>
      <c r="T25" s="27"/>
    </row>
    <row r="26" spans="2:20" s="26" customFormat="1" ht="12.75">
      <c r="B26" s="26" t="s">
        <v>88</v>
      </c>
      <c r="C26" s="38"/>
      <c r="D26" s="27">
        <v>0</v>
      </c>
      <c r="E26" s="27"/>
      <c r="F26" s="27">
        <v>0</v>
      </c>
      <c r="G26" s="27"/>
      <c r="H26" s="27">
        <v>0</v>
      </c>
      <c r="I26" s="27"/>
      <c r="J26" s="27">
        <v>0</v>
      </c>
      <c r="K26" s="40"/>
      <c r="L26" s="27">
        <v>0</v>
      </c>
      <c r="M26" s="27"/>
      <c r="N26" s="60">
        <v>3117.977</v>
      </c>
      <c r="O26" s="27"/>
      <c r="P26" s="27">
        <v>3117.977</v>
      </c>
      <c r="R26" s="27">
        <v>4069</v>
      </c>
      <c r="T26" s="27">
        <v>7186.977</v>
      </c>
    </row>
    <row r="27" spans="3:20" s="26" customFormat="1" ht="12.75">
      <c r="C27" s="38"/>
      <c r="D27" s="27"/>
      <c r="E27" s="27"/>
      <c r="F27" s="27"/>
      <c r="G27" s="27"/>
      <c r="H27" s="27"/>
      <c r="I27" s="27"/>
      <c r="J27" s="27"/>
      <c r="K27" s="40"/>
      <c r="L27" s="27"/>
      <c r="M27" s="27"/>
      <c r="N27" s="27"/>
      <c r="O27" s="27"/>
      <c r="P27" s="27"/>
      <c r="R27" s="27"/>
      <c r="T27" s="27"/>
    </row>
    <row r="28" spans="2:20" s="26" customFormat="1" ht="13.5" thickBot="1">
      <c r="B28" s="36" t="s">
        <v>209</v>
      </c>
      <c r="C28" s="38"/>
      <c r="D28" s="34">
        <v>44250</v>
      </c>
      <c r="E28" s="40"/>
      <c r="F28" s="34">
        <v>14723.476</v>
      </c>
      <c r="G28" s="40"/>
      <c r="H28" s="34">
        <v>1952.071</v>
      </c>
      <c r="I28" s="40"/>
      <c r="J28" s="34">
        <v>903.6</v>
      </c>
      <c r="K28" s="40"/>
      <c r="L28" s="34">
        <v>206.539</v>
      </c>
      <c r="M28" s="40"/>
      <c r="N28" s="34">
        <v>7262.196</v>
      </c>
      <c r="O28" s="40"/>
      <c r="P28" s="34">
        <v>69297.882</v>
      </c>
      <c r="Q28" s="27"/>
      <c r="R28" s="34">
        <v>11467</v>
      </c>
      <c r="T28" s="34">
        <v>80764.882</v>
      </c>
    </row>
    <row r="29" spans="3:20" s="26" customFormat="1" ht="13.5" thickTop="1">
      <c r="C29" s="38"/>
      <c r="D29" s="27"/>
      <c r="E29" s="27"/>
      <c r="F29" s="27"/>
      <c r="G29" s="27"/>
      <c r="H29" s="27"/>
      <c r="I29" s="27"/>
      <c r="J29" s="27"/>
      <c r="K29" s="40"/>
      <c r="L29" s="27"/>
      <c r="M29" s="27"/>
      <c r="N29" s="27"/>
      <c r="O29" s="27"/>
      <c r="P29" s="27"/>
      <c r="Q29" s="62"/>
      <c r="R29" s="27"/>
      <c r="T29" s="27"/>
    </row>
    <row r="30" spans="2:11" s="26" customFormat="1" ht="12.75">
      <c r="B30" s="36" t="s">
        <v>210</v>
      </c>
      <c r="C30" s="38"/>
      <c r="K30" s="52"/>
    </row>
    <row r="31" spans="2:20" s="26" customFormat="1" ht="12.75">
      <c r="B31" s="35" t="s">
        <v>205</v>
      </c>
      <c r="C31" s="37"/>
      <c r="D31" s="28">
        <v>44250</v>
      </c>
      <c r="E31" s="28"/>
      <c r="F31" s="28">
        <v>14723.476</v>
      </c>
      <c r="G31" s="28"/>
      <c r="H31" s="28">
        <v>1952.071</v>
      </c>
      <c r="I31" s="28"/>
      <c r="J31" s="28">
        <v>903.6</v>
      </c>
      <c r="K31" s="28"/>
      <c r="L31" s="28">
        <v>206.539</v>
      </c>
      <c r="M31" s="28"/>
      <c r="N31" s="28">
        <v>7262.196</v>
      </c>
      <c r="O31" s="27"/>
      <c r="P31" s="28">
        <v>69297.882</v>
      </c>
      <c r="R31" s="28">
        <v>11467</v>
      </c>
      <c r="T31" s="27">
        <v>80764.882</v>
      </c>
    </row>
    <row r="32" spans="2:20" s="26" customFormat="1" ht="12.75">
      <c r="B32" s="36"/>
      <c r="C32" s="37"/>
      <c r="D32" s="28"/>
      <c r="E32" s="28"/>
      <c r="F32" s="28"/>
      <c r="G32" s="28"/>
      <c r="H32" s="28"/>
      <c r="I32" s="28"/>
      <c r="J32" s="28"/>
      <c r="K32" s="28"/>
      <c r="L32" s="28"/>
      <c r="M32" s="28"/>
      <c r="N32" s="28"/>
      <c r="O32" s="27"/>
      <c r="P32" s="28"/>
      <c r="R32" s="28"/>
      <c r="T32" s="27"/>
    </row>
    <row r="33" spans="2:20" s="26" customFormat="1" ht="12.75">
      <c r="B33" s="35" t="s">
        <v>206</v>
      </c>
      <c r="C33" s="37"/>
      <c r="D33" s="28">
        <v>0</v>
      </c>
      <c r="E33" s="28"/>
      <c r="F33" s="28">
        <v>0</v>
      </c>
      <c r="G33" s="28"/>
      <c r="H33" s="28">
        <v>0</v>
      </c>
      <c r="I33" s="28"/>
      <c r="J33" s="28">
        <v>0</v>
      </c>
      <c r="K33" s="28"/>
      <c r="L33" s="28">
        <v>-207</v>
      </c>
      <c r="M33" s="28"/>
      <c r="N33" s="28">
        <v>207</v>
      </c>
      <c r="O33" s="27"/>
      <c r="P33" s="27">
        <v>0</v>
      </c>
      <c r="R33" s="28">
        <v>0</v>
      </c>
      <c r="T33" s="27">
        <v>0</v>
      </c>
    </row>
    <row r="34" spans="2:20" s="26" customFormat="1" ht="12.75">
      <c r="B34" s="36"/>
      <c r="C34" s="37"/>
      <c r="D34" s="69"/>
      <c r="E34" s="28"/>
      <c r="F34" s="69"/>
      <c r="G34" s="28"/>
      <c r="H34" s="69"/>
      <c r="I34" s="28"/>
      <c r="J34" s="69"/>
      <c r="K34" s="28"/>
      <c r="L34" s="69"/>
      <c r="M34" s="28"/>
      <c r="N34" s="69"/>
      <c r="O34" s="27"/>
      <c r="P34" s="69"/>
      <c r="R34" s="69"/>
      <c r="T34" s="69"/>
    </row>
    <row r="35" spans="2:20" s="26" customFormat="1" ht="12.75">
      <c r="B35" s="36" t="s">
        <v>211</v>
      </c>
      <c r="C35" s="37"/>
      <c r="D35" s="28">
        <v>44250</v>
      </c>
      <c r="E35" s="28"/>
      <c r="F35" s="28">
        <v>14723.476</v>
      </c>
      <c r="G35" s="28"/>
      <c r="H35" s="28">
        <v>1952.071</v>
      </c>
      <c r="I35" s="28"/>
      <c r="J35" s="28">
        <v>903.6</v>
      </c>
      <c r="K35" s="28"/>
      <c r="L35" s="28">
        <v>-0.46100000000001273</v>
      </c>
      <c r="M35" s="28"/>
      <c r="N35" s="28">
        <v>7469.196</v>
      </c>
      <c r="O35" s="27"/>
      <c r="P35" s="28">
        <v>69297.882</v>
      </c>
      <c r="R35" s="28">
        <v>11467</v>
      </c>
      <c r="T35" s="28">
        <v>80764.882</v>
      </c>
    </row>
    <row r="36" spans="2:20" s="26" customFormat="1" ht="12.75">
      <c r="B36" s="36"/>
      <c r="C36" s="37"/>
      <c r="D36" s="28"/>
      <c r="E36" s="28"/>
      <c r="F36" s="28"/>
      <c r="G36" s="28"/>
      <c r="H36" s="28"/>
      <c r="I36" s="28"/>
      <c r="J36" s="28"/>
      <c r="K36" s="28"/>
      <c r="L36" s="28"/>
      <c r="M36" s="28"/>
      <c r="N36" s="28"/>
      <c r="O36" s="27"/>
      <c r="P36" s="28"/>
      <c r="R36" s="28"/>
      <c r="T36" s="27"/>
    </row>
    <row r="37" spans="2:20" s="26" customFormat="1" ht="12.75">
      <c r="B37" s="35" t="s">
        <v>212</v>
      </c>
      <c r="C37" s="37">
        <v>6</v>
      </c>
      <c r="D37" s="28">
        <v>1544</v>
      </c>
      <c r="E37" s="28"/>
      <c r="F37" s="28">
        <v>0</v>
      </c>
      <c r="G37" s="28"/>
      <c r="H37" s="28">
        <v>0</v>
      </c>
      <c r="I37" s="28"/>
      <c r="J37" s="28">
        <v>0</v>
      </c>
      <c r="K37" s="28"/>
      <c r="L37" s="28">
        <v>0</v>
      </c>
      <c r="M37" s="28"/>
      <c r="N37" s="28">
        <v>0</v>
      </c>
      <c r="O37" s="27"/>
      <c r="P37" s="27">
        <v>1544</v>
      </c>
      <c r="R37" s="27">
        <v>-939</v>
      </c>
      <c r="T37" s="27">
        <v>605</v>
      </c>
    </row>
    <row r="38" spans="2:20" s="26" customFormat="1" ht="12.75">
      <c r="B38" s="35"/>
      <c r="C38" s="37"/>
      <c r="D38" s="28"/>
      <c r="E38" s="28"/>
      <c r="F38" s="28"/>
      <c r="G38" s="28"/>
      <c r="H38" s="28"/>
      <c r="I38" s="28"/>
      <c r="J38" s="28"/>
      <c r="K38" s="28"/>
      <c r="L38" s="28"/>
      <c r="M38" s="28"/>
      <c r="N38" s="28"/>
      <c r="O38" s="27"/>
      <c r="P38" s="27"/>
      <c r="R38" s="27"/>
      <c r="T38" s="27"/>
    </row>
    <row r="39" spans="2:20" s="26" customFormat="1" ht="12.75" hidden="1">
      <c r="B39" s="35" t="s">
        <v>131</v>
      </c>
      <c r="C39" s="37"/>
      <c r="D39" s="28">
        <v>0</v>
      </c>
      <c r="E39" s="28"/>
      <c r="F39" s="28">
        <v>0</v>
      </c>
      <c r="G39" s="28"/>
      <c r="H39" s="28">
        <v>0</v>
      </c>
      <c r="I39" s="28"/>
      <c r="J39" s="28">
        <v>0</v>
      </c>
      <c r="K39" s="28"/>
      <c r="L39" s="28">
        <v>0</v>
      </c>
      <c r="M39" s="28"/>
      <c r="N39" s="28">
        <v>0</v>
      </c>
      <c r="O39" s="27"/>
      <c r="P39" s="27">
        <v>0</v>
      </c>
      <c r="R39" s="27">
        <v>0</v>
      </c>
      <c r="T39" s="27">
        <v>0</v>
      </c>
    </row>
    <row r="40" spans="2:20" s="26" customFormat="1" ht="12.75" hidden="1">
      <c r="B40" s="35"/>
      <c r="C40" s="37"/>
      <c r="D40" s="28"/>
      <c r="E40" s="28"/>
      <c r="F40" s="28"/>
      <c r="G40" s="28"/>
      <c r="H40" s="28"/>
      <c r="I40" s="28"/>
      <c r="J40" s="28"/>
      <c r="K40" s="28"/>
      <c r="L40" s="28"/>
      <c r="M40" s="28"/>
      <c r="N40" s="28"/>
      <c r="O40" s="27"/>
      <c r="P40" s="27"/>
      <c r="R40" s="27"/>
      <c r="T40" s="27"/>
    </row>
    <row r="41" spans="2:20" s="26" customFormat="1" ht="12.75" hidden="1">
      <c r="B41" s="35" t="s">
        <v>132</v>
      </c>
      <c r="C41" s="37"/>
      <c r="D41" s="28"/>
      <c r="E41" s="28"/>
      <c r="F41" s="28"/>
      <c r="G41" s="28"/>
      <c r="H41" s="28"/>
      <c r="I41" s="28"/>
      <c r="J41" s="28"/>
      <c r="K41" s="28"/>
      <c r="L41" s="28"/>
      <c r="M41" s="28"/>
      <c r="N41" s="28"/>
      <c r="O41" s="27"/>
      <c r="P41" s="27"/>
      <c r="R41" s="27"/>
      <c r="T41" s="27"/>
    </row>
    <row r="42" spans="2:20" s="26" customFormat="1" ht="12.75" hidden="1">
      <c r="B42" s="35" t="s">
        <v>133</v>
      </c>
      <c r="C42" s="37"/>
      <c r="D42" s="28">
        <v>0</v>
      </c>
      <c r="E42" s="28"/>
      <c r="F42" s="28">
        <v>0</v>
      </c>
      <c r="G42" s="28"/>
      <c r="H42" s="28">
        <v>0</v>
      </c>
      <c r="I42" s="28"/>
      <c r="J42" s="28">
        <v>0</v>
      </c>
      <c r="K42" s="28"/>
      <c r="L42" s="28">
        <v>0</v>
      </c>
      <c r="M42" s="28"/>
      <c r="N42" s="28">
        <v>0</v>
      </c>
      <c r="O42" s="27"/>
      <c r="P42" s="27">
        <v>0</v>
      </c>
      <c r="R42" s="27">
        <v>0</v>
      </c>
      <c r="T42" s="27">
        <v>0</v>
      </c>
    </row>
    <row r="43" spans="2:20" s="26" customFormat="1" ht="12.75" hidden="1">
      <c r="B43" s="35"/>
      <c r="C43" s="37"/>
      <c r="D43" s="28"/>
      <c r="E43" s="28"/>
      <c r="F43" s="28"/>
      <c r="G43" s="28"/>
      <c r="H43" s="28"/>
      <c r="I43" s="28"/>
      <c r="J43" s="28"/>
      <c r="K43" s="28"/>
      <c r="L43" s="28"/>
      <c r="M43" s="28"/>
      <c r="N43" s="28"/>
      <c r="O43" s="27"/>
      <c r="P43" s="27"/>
      <c r="R43" s="27"/>
      <c r="T43" s="27"/>
    </row>
    <row r="44" spans="2:20" s="26" customFormat="1" ht="12.75" hidden="1">
      <c r="B44" s="35" t="s">
        <v>103</v>
      </c>
      <c r="C44" s="37"/>
      <c r="D44" s="28">
        <v>0</v>
      </c>
      <c r="E44" s="28"/>
      <c r="F44" s="28">
        <v>0</v>
      </c>
      <c r="G44" s="28"/>
      <c r="H44" s="28">
        <v>0</v>
      </c>
      <c r="I44" s="28"/>
      <c r="J44" s="28">
        <v>0</v>
      </c>
      <c r="K44" s="28"/>
      <c r="L44" s="28">
        <v>0</v>
      </c>
      <c r="M44" s="28"/>
      <c r="N44" s="28">
        <v>0</v>
      </c>
      <c r="O44" s="27"/>
      <c r="P44" s="27">
        <v>0</v>
      </c>
      <c r="R44" s="27">
        <v>0</v>
      </c>
      <c r="T44" s="27">
        <v>0</v>
      </c>
    </row>
    <row r="45" spans="2:20" s="26" customFormat="1" ht="12.75" hidden="1">
      <c r="B45" s="36"/>
      <c r="C45" s="37"/>
      <c r="D45" s="28"/>
      <c r="E45" s="28"/>
      <c r="F45" s="28"/>
      <c r="G45" s="28"/>
      <c r="H45" s="28"/>
      <c r="I45" s="28"/>
      <c r="J45" s="28"/>
      <c r="K45" s="28"/>
      <c r="L45" s="28"/>
      <c r="M45" s="28"/>
      <c r="N45" s="28"/>
      <c r="O45" s="27"/>
      <c r="P45" s="27"/>
      <c r="R45" s="27"/>
      <c r="T45" s="27"/>
    </row>
    <row r="46" spans="2:20" s="26" customFormat="1" ht="12.75">
      <c r="B46" s="35" t="s">
        <v>214</v>
      </c>
      <c r="C46" s="37">
        <v>6</v>
      </c>
      <c r="D46" s="28">
        <v>4468</v>
      </c>
      <c r="E46" s="28"/>
      <c r="F46" s="28">
        <v>0</v>
      </c>
      <c r="G46" s="28"/>
      <c r="H46" s="28">
        <v>0</v>
      </c>
      <c r="I46" s="28"/>
      <c r="J46" s="28">
        <v>0</v>
      </c>
      <c r="K46" s="28"/>
      <c r="L46" s="28">
        <v>0</v>
      </c>
      <c r="M46" s="28"/>
      <c r="N46" s="28">
        <v>0</v>
      </c>
      <c r="O46" s="27"/>
      <c r="P46" s="27">
        <v>4468</v>
      </c>
      <c r="R46" s="27">
        <v>0</v>
      </c>
      <c r="T46" s="27">
        <v>4468</v>
      </c>
    </row>
    <row r="47" spans="2:20" s="26" customFormat="1" ht="12.75">
      <c r="B47" s="35" t="s">
        <v>215</v>
      </c>
      <c r="C47" s="37"/>
      <c r="D47" s="28"/>
      <c r="E47" s="28"/>
      <c r="F47" s="28"/>
      <c r="G47" s="28"/>
      <c r="H47" s="28"/>
      <c r="I47" s="28"/>
      <c r="J47" s="28"/>
      <c r="K47" s="28"/>
      <c r="L47" s="28"/>
      <c r="M47" s="28"/>
      <c r="N47" s="28"/>
      <c r="O47" s="27"/>
      <c r="P47" s="27"/>
      <c r="R47" s="27"/>
      <c r="T47" s="27"/>
    </row>
    <row r="48" spans="2:20" s="26" customFormat="1" ht="12.75">
      <c r="B48" s="36"/>
      <c r="C48" s="37"/>
      <c r="D48" s="28"/>
      <c r="E48" s="28"/>
      <c r="F48" s="28"/>
      <c r="G48" s="28"/>
      <c r="H48" s="28"/>
      <c r="I48" s="28"/>
      <c r="J48" s="28"/>
      <c r="K48" s="28"/>
      <c r="L48" s="28"/>
      <c r="M48" s="28"/>
      <c r="N48" s="28"/>
      <c r="O48" s="27"/>
      <c r="P48" s="27"/>
      <c r="R48" s="27"/>
      <c r="T48" s="27"/>
    </row>
    <row r="49" spans="2:20" s="26" customFormat="1" ht="12.75">
      <c r="B49" s="35" t="s">
        <v>155</v>
      </c>
      <c r="C49" s="37"/>
      <c r="D49" s="28">
        <v>0</v>
      </c>
      <c r="E49" s="28"/>
      <c r="F49" s="28">
        <v>0</v>
      </c>
      <c r="G49" s="28"/>
      <c r="H49" s="28">
        <v>-1074</v>
      </c>
      <c r="I49" s="28"/>
      <c r="J49" s="28">
        <v>0</v>
      </c>
      <c r="K49" s="28"/>
      <c r="L49" s="28">
        <v>0</v>
      </c>
      <c r="M49" s="28"/>
      <c r="N49" s="28">
        <v>0</v>
      </c>
      <c r="O49" s="27"/>
      <c r="P49" s="27">
        <v>-1074</v>
      </c>
      <c r="R49" s="27">
        <v>0</v>
      </c>
      <c r="T49" s="27">
        <v>-1074</v>
      </c>
    </row>
    <row r="50" spans="4:20" ht="12.75">
      <c r="D50" s="12"/>
      <c r="E50" s="12"/>
      <c r="F50" s="12"/>
      <c r="G50" s="12"/>
      <c r="H50" s="60"/>
      <c r="I50" s="12"/>
      <c r="J50" s="12"/>
      <c r="K50" s="21"/>
      <c r="L50" s="12"/>
      <c r="M50" s="12"/>
      <c r="N50" s="12"/>
      <c r="O50" s="12"/>
      <c r="P50" s="12"/>
      <c r="R50" s="12"/>
      <c r="T50" s="12"/>
    </row>
    <row r="51" spans="2:20" ht="12.75">
      <c r="B51" s="35" t="s">
        <v>217</v>
      </c>
      <c r="D51" s="12">
        <v>0</v>
      </c>
      <c r="E51" s="12"/>
      <c r="F51" s="27">
        <v>494</v>
      </c>
      <c r="G51" s="12"/>
      <c r="H51" s="60">
        <v>0</v>
      </c>
      <c r="I51" s="12"/>
      <c r="J51" s="12">
        <v>0</v>
      </c>
      <c r="K51" s="21"/>
      <c r="L51" s="12">
        <v>0</v>
      </c>
      <c r="M51" s="12"/>
      <c r="N51" s="12">
        <v>0</v>
      </c>
      <c r="O51" s="12"/>
      <c r="P51" s="27">
        <v>494</v>
      </c>
      <c r="R51" s="12">
        <v>0</v>
      </c>
      <c r="T51" s="27">
        <v>494</v>
      </c>
    </row>
    <row r="52" spans="4:20" ht="12.75">
      <c r="D52" s="12"/>
      <c r="E52" s="12"/>
      <c r="F52" s="12"/>
      <c r="G52" s="12"/>
      <c r="H52" s="60"/>
      <c r="I52" s="12"/>
      <c r="J52" s="12"/>
      <c r="K52" s="21"/>
      <c r="L52" s="12"/>
      <c r="M52" s="12"/>
      <c r="N52" s="12"/>
      <c r="O52" s="12"/>
      <c r="P52" s="12"/>
      <c r="R52" s="12"/>
      <c r="T52" s="12"/>
    </row>
    <row r="53" spans="2:20" ht="12.75">
      <c r="B53" s="26" t="s">
        <v>97</v>
      </c>
      <c r="D53" s="12">
        <v>0</v>
      </c>
      <c r="E53" s="12"/>
      <c r="F53" s="12">
        <v>0</v>
      </c>
      <c r="G53" s="12"/>
      <c r="H53" s="27">
        <v>0</v>
      </c>
      <c r="I53" s="12"/>
      <c r="J53" s="12">
        <v>0</v>
      </c>
      <c r="K53" s="21"/>
      <c r="L53" s="12">
        <v>0</v>
      </c>
      <c r="M53" s="12"/>
      <c r="N53" s="27">
        <v>5211.48558524576</v>
      </c>
      <c r="O53" s="12"/>
      <c r="P53" s="12">
        <v>5211.48558524576</v>
      </c>
      <c r="R53" s="12">
        <v>2036</v>
      </c>
      <c r="T53" s="27">
        <v>7247.48558524576</v>
      </c>
    </row>
    <row r="54" spans="4:20" ht="12.75">
      <c r="D54" s="12"/>
      <c r="E54" s="12"/>
      <c r="F54" s="12"/>
      <c r="G54" s="12"/>
      <c r="H54" s="27"/>
      <c r="I54" s="12"/>
      <c r="J54" s="12"/>
      <c r="K54" s="21"/>
      <c r="L54" s="12"/>
      <c r="M54" s="12"/>
      <c r="N54" s="12"/>
      <c r="O54" s="12"/>
      <c r="P54" s="12"/>
      <c r="R54" s="12"/>
      <c r="T54" s="12"/>
    </row>
    <row r="55" spans="2:20" ht="13.5" thickBot="1">
      <c r="B55" s="39" t="s">
        <v>213</v>
      </c>
      <c r="D55" s="20">
        <v>50262</v>
      </c>
      <c r="E55" s="21"/>
      <c r="F55" s="20">
        <v>15217.476</v>
      </c>
      <c r="G55" s="21"/>
      <c r="H55" s="20">
        <v>878.0709999999999</v>
      </c>
      <c r="I55" s="21"/>
      <c r="J55" s="20">
        <v>903.6</v>
      </c>
      <c r="K55" s="21"/>
      <c r="L55" s="20">
        <v>-0.46100000000001273</v>
      </c>
      <c r="M55" s="21"/>
      <c r="N55" s="20">
        <v>12680.68158524576</v>
      </c>
      <c r="O55" s="21"/>
      <c r="P55" s="20">
        <v>79941.36758524575</v>
      </c>
      <c r="R55" s="20">
        <v>12564</v>
      </c>
      <c r="T55" s="20">
        <v>92505.36758524575</v>
      </c>
    </row>
    <row r="56" ht="13.5" thickTop="1"/>
    <row r="58" spans="2:18" ht="12.75">
      <c r="B58" s="120" t="s">
        <v>187</v>
      </c>
      <c r="R58" s="63"/>
    </row>
    <row r="59" ht="12.75">
      <c r="B59" s="121"/>
    </row>
    <row r="60" spans="4:16" ht="12.75" hidden="1">
      <c r="D60" s="12">
        <f>(+'[1]Consol'!$W$160)/1000</f>
        <v>44250.000404</v>
      </c>
      <c r="E60" s="12"/>
      <c r="F60" s="12">
        <f>(+'[1]Consol'!$W$161)/1000</f>
        <v>14790.607</v>
      </c>
      <c r="G60" s="12"/>
      <c r="H60" s="27">
        <f>(+'[1]Consol'!$W$166+'[1]Consol'!$W$165)/1000</f>
        <v>1175.4733269601584</v>
      </c>
      <c r="I60" s="12"/>
      <c r="J60" s="12">
        <f>(+'[1]Consol'!$W$167)/1000</f>
        <v>903.60036055</v>
      </c>
      <c r="K60" s="21"/>
      <c r="L60" s="12">
        <f>(+'[1]Consol'!$W$168)/1000</f>
        <v>499.659</v>
      </c>
      <c r="M60" s="12"/>
      <c r="N60" s="12">
        <f>(+'[1]Consol'!$W$163+'[1]Consol'!$W$164)/1000</f>
        <v>6406.297289287067</v>
      </c>
      <c r="O60" s="12"/>
      <c r="P60" s="12">
        <f>SUM(D60:N60)</f>
        <v>68025.63738079721</v>
      </c>
    </row>
    <row r="61" spans="4:16" ht="12.75" hidden="1">
      <c r="D61" s="63">
        <f>+D60-D28</f>
        <v>0.0004039999985252507</v>
      </c>
      <c r="F61" s="63">
        <f>+F60-F28</f>
        <v>67.1309999999994</v>
      </c>
      <c r="H61" s="63">
        <f>+H60-H28</f>
        <v>-776.5976730398415</v>
      </c>
      <c r="J61" s="63">
        <f>+J60-J28</f>
        <v>0.00036054999998214043</v>
      </c>
      <c r="L61" s="63">
        <f>+L60-L28</f>
        <v>293.12</v>
      </c>
      <c r="N61" s="63">
        <f>+N60-N28</f>
        <v>-855.8987107129333</v>
      </c>
      <c r="P61" s="63">
        <f>+P60-P28</f>
        <v>-1272.2446192027855</v>
      </c>
    </row>
    <row r="62" spans="4:20" ht="12.75">
      <c r="D62" s="63"/>
      <c r="N62" s="63"/>
      <c r="P62" s="63"/>
      <c r="R62" s="63"/>
      <c r="T62" s="63"/>
    </row>
  </sheetData>
  <sheetProtection/>
  <printOptions/>
  <pageMargins left="0" right="0" top="0.5" bottom="0.5" header="0.5" footer="0.5"/>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dimension ref="A1:F127"/>
  <sheetViews>
    <sheetView workbookViewId="0" topLeftCell="A74">
      <selection activeCell="D93" sqref="D93:F93"/>
    </sheetView>
  </sheetViews>
  <sheetFormatPr defaultColWidth="9.140625" defaultRowHeight="12.75"/>
  <cols>
    <col min="1" max="1" width="0.9921875" style="0" customWidth="1"/>
    <col min="2" max="2" width="68.7109375" style="0" customWidth="1"/>
    <col min="3" max="3" width="7.8515625" style="5" customWidth="1"/>
    <col min="4" max="4" width="14.8515625" style="26" customWidth="1"/>
    <col min="5" max="5" width="3.00390625" style="0" customWidth="1"/>
    <col min="6" max="6" width="14.8515625" style="26" customWidth="1"/>
    <col min="7" max="7" width="3.00390625" style="0" customWidth="1"/>
    <col min="8" max="8" width="14.8515625" style="0" customWidth="1"/>
  </cols>
  <sheetData>
    <row r="1" ht="12.75">
      <c r="A1" s="1" t="str">
        <f>'Condensed IS'!A1</f>
        <v>SAAG CONSOLIDATED (M) BHD</v>
      </c>
    </row>
    <row r="2" ht="12.75">
      <c r="A2" s="2" t="str">
        <f>'Condensed IS'!A2</f>
        <v>Interim financial statements for the quarter ended 30 June 2006</v>
      </c>
    </row>
    <row r="3" ht="12.75">
      <c r="A3" s="1" t="s">
        <v>24</v>
      </c>
    </row>
    <row r="4" spans="1:6" ht="12.75">
      <c r="A4" s="1" t="s">
        <v>44</v>
      </c>
      <c r="F4" s="59"/>
    </row>
    <row r="5" ht="12.75">
      <c r="A5" s="2"/>
    </row>
    <row r="6" spans="1:6" ht="12.75">
      <c r="A6" s="2"/>
      <c r="C6" s="19"/>
      <c r="D6" s="25" t="s">
        <v>166</v>
      </c>
      <c r="E6" s="26"/>
      <c r="F6" s="114" t="str">
        <f>+D6</f>
        <v>6 months ended</v>
      </c>
    </row>
    <row r="7" spans="4:6" ht="12.75">
      <c r="D7" s="114" t="s">
        <v>167</v>
      </c>
      <c r="E7" s="26"/>
      <c r="F7" s="114" t="s">
        <v>168</v>
      </c>
    </row>
    <row r="8" spans="4:6" ht="12.75">
      <c r="D8" s="114" t="s">
        <v>1</v>
      </c>
      <c r="E8" s="26"/>
      <c r="F8" s="114" t="s">
        <v>1</v>
      </c>
    </row>
    <row r="9" ht="12.75">
      <c r="E9" s="26"/>
    </row>
    <row r="10" spans="2:5" ht="12.75">
      <c r="B10" s="22" t="s">
        <v>48</v>
      </c>
      <c r="E10" s="26"/>
    </row>
    <row r="11" spans="2:6" ht="12.75">
      <c r="B11" t="s">
        <v>100</v>
      </c>
      <c r="D11" s="27">
        <v>9534.072026097154</v>
      </c>
      <c r="E11" s="26"/>
      <c r="F11" s="27">
        <v>3211</v>
      </c>
    </row>
    <row r="12" spans="2:6" ht="12.75">
      <c r="B12" t="s">
        <v>25</v>
      </c>
      <c r="D12" s="27"/>
      <c r="E12" s="26"/>
      <c r="F12" s="27"/>
    </row>
    <row r="13" spans="2:6" ht="12.75">
      <c r="B13" s="23" t="s">
        <v>50</v>
      </c>
      <c r="D13" s="40">
        <v>3415.1018577996665</v>
      </c>
      <c r="E13" s="26"/>
      <c r="F13" s="27">
        <v>1725</v>
      </c>
    </row>
    <row r="14" spans="2:6" ht="12.75">
      <c r="B14" s="23" t="s">
        <v>26</v>
      </c>
      <c r="D14" s="40">
        <v>1100.1801309</v>
      </c>
      <c r="E14" s="26"/>
      <c r="F14" s="27">
        <v>972</v>
      </c>
    </row>
    <row r="15" spans="2:6" ht="12.75">
      <c r="B15" s="23" t="s">
        <v>52</v>
      </c>
      <c r="D15" s="40">
        <v>-657</v>
      </c>
      <c r="E15" s="26"/>
      <c r="F15" s="27">
        <v>-471</v>
      </c>
    </row>
    <row r="16" spans="2:6" ht="12.75">
      <c r="B16" s="64" t="s">
        <v>172</v>
      </c>
      <c r="D16" s="40">
        <v>281.59693058499994</v>
      </c>
      <c r="E16" s="26"/>
      <c r="F16" s="27">
        <v>-234</v>
      </c>
    </row>
    <row r="17" spans="2:6" ht="12.75">
      <c r="B17" s="23" t="s">
        <v>27</v>
      </c>
      <c r="D17" s="40">
        <v>-628.5595082830001</v>
      </c>
      <c r="E17" s="26"/>
      <c r="F17" s="27">
        <v>-307</v>
      </c>
    </row>
    <row r="18" spans="2:6" ht="12.75" hidden="1">
      <c r="B18" s="23" t="s">
        <v>134</v>
      </c>
      <c r="D18" s="40">
        <v>0</v>
      </c>
      <c r="E18" s="26"/>
      <c r="F18" s="27">
        <v>0</v>
      </c>
    </row>
    <row r="19" spans="2:6" ht="12.75">
      <c r="B19" s="23" t="s">
        <v>91</v>
      </c>
      <c r="D19" s="40">
        <v>443.352</v>
      </c>
      <c r="E19" s="26"/>
      <c r="F19" s="27">
        <v>0</v>
      </c>
    </row>
    <row r="20" spans="2:6" ht="12.75">
      <c r="B20" s="64" t="s">
        <v>80</v>
      </c>
      <c r="D20" s="40">
        <v>-20.65203</v>
      </c>
      <c r="E20" s="52"/>
      <c r="F20" s="40">
        <v>0</v>
      </c>
    </row>
    <row r="21" spans="2:6" ht="12.75" hidden="1">
      <c r="B21" s="64" t="s">
        <v>72</v>
      </c>
      <c r="D21" s="40">
        <v>0</v>
      </c>
      <c r="E21" s="52"/>
      <c r="F21" s="40">
        <v>0</v>
      </c>
    </row>
    <row r="22" spans="2:6" ht="12.75" hidden="1">
      <c r="B22" s="64" t="s">
        <v>135</v>
      </c>
      <c r="D22" s="40">
        <v>0</v>
      </c>
      <c r="E22" s="52"/>
      <c r="F22" s="40">
        <v>0</v>
      </c>
    </row>
    <row r="23" spans="2:6" ht="12.75" hidden="1">
      <c r="B23" s="64" t="s">
        <v>136</v>
      </c>
      <c r="D23" s="40">
        <v>0</v>
      </c>
      <c r="E23" s="52"/>
      <c r="F23" s="40">
        <v>0</v>
      </c>
    </row>
    <row r="24" spans="2:6" ht="12.75" hidden="1">
      <c r="B24" s="64" t="s">
        <v>141</v>
      </c>
      <c r="D24" s="40">
        <v>0</v>
      </c>
      <c r="E24" s="52"/>
      <c r="F24" s="40">
        <v>0</v>
      </c>
    </row>
    <row r="25" spans="2:6" ht="12.75" hidden="1">
      <c r="B25" s="64" t="s">
        <v>137</v>
      </c>
      <c r="D25" s="40">
        <v>0</v>
      </c>
      <c r="E25" s="52"/>
      <c r="F25" s="40">
        <v>0</v>
      </c>
    </row>
    <row r="26" spans="2:6" ht="12.75" hidden="1">
      <c r="B26" s="23" t="s">
        <v>105</v>
      </c>
      <c r="D26" s="40">
        <v>0</v>
      </c>
      <c r="E26" s="52"/>
      <c r="F26" s="40">
        <v>0</v>
      </c>
    </row>
    <row r="27" spans="2:6" ht="12.75">
      <c r="B27" s="23"/>
      <c r="D27" s="115"/>
      <c r="E27" s="26"/>
      <c r="F27" s="115"/>
    </row>
    <row r="28" spans="2:6" ht="12.75">
      <c r="B28" s="23" t="s">
        <v>162</v>
      </c>
      <c r="D28" s="27">
        <v>13468.09140709882</v>
      </c>
      <c r="E28" s="26"/>
      <c r="F28" s="27">
        <v>4896</v>
      </c>
    </row>
    <row r="29" spans="4:6" ht="12.75">
      <c r="D29" s="27"/>
      <c r="E29" s="26"/>
      <c r="F29" s="27"/>
    </row>
    <row r="30" spans="2:6" ht="12.75">
      <c r="B30" t="s">
        <v>28</v>
      </c>
      <c r="D30" s="27"/>
      <c r="E30" s="26"/>
      <c r="F30" s="27"/>
    </row>
    <row r="31" spans="2:6" ht="12.75">
      <c r="B31" s="26" t="s">
        <v>67</v>
      </c>
      <c r="D31" s="27">
        <v>56430.83448613125</v>
      </c>
      <c r="E31" s="26"/>
      <c r="F31" s="27">
        <v>-7951</v>
      </c>
    </row>
    <row r="32" spans="2:6" ht="12.75">
      <c r="B32" t="s">
        <v>29</v>
      </c>
      <c r="D32" s="27">
        <v>2189.422</v>
      </c>
      <c r="E32" s="26"/>
      <c r="F32" s="27">
        <v>797</v>
      </c>
    </row>
    <row r="33" spans="2:6" ht="12.75">
      <c r="B33" t="s">
        <v>30</v>
      </c>
      <c r="D33" s="27">
        <v>-19712.87366195549</v>
      </c>
      <c r="E33" s="26"/>
      <c r="F33" s="27">
        <v>-13849</v>
      </c>
    </row>
    <row r="34" spans="2:6" ht="12.75">
      <c r="B34" t="s">
        <v>31</v>
      </c>
      <c r="D34" s="27">
        <v>4326.858299544618</v>
      </c>
      <c r="E34" s="26"/>
      <c r="F34" s="27">
        <v>-7096</v>
      </c>
    </row>
    <row r="35" spans="4:6" ht="12.75">
      <c r="D35" s="27"/>
      <c r="E35" s="26"/>
      <c r="F35" s="27"/>
    </row>
    <row r="36" spans="2:6" ht="12.75">
      <c r="B36" t="s">
        <v>68</v>
      </c>
      <c r="D36" s="27"/>
      <c r="E36" s="26"/>
      <c r="F36" s="27"/>
    </row>
    <row r="37" spans="2:6" ht="12.75">
      <c r="B37" t="s">
        <v>32</v>
      </c>
      <c r="D37" s="27">
        <v>186.51603746800538</v>
      </c>
      <c r="E37" s="26"/>
      <c r="F37" s="27">
        <v>629</v>
      </c>
    </row>
    <row r="38" spans="2:6" ht="12.75">
      <c r="B38" t="s">
        <v>33</v>
      </c>
      <c r="D38" s="27">
        <v>-19972.51384487096</v>
      </c>
      <c r="E38" s="26"/>
      <c r="F38" s="60">
        <v>28431</v>
      </c>
    </row>
    <row r="39" spans="2:6" ht="12.75">
      <c r="B39" t="s">
        <v>34</v>
      </c>
      <c r="D39" s="27">
        <v>-62.90300000000002</v>
      </c>
      <c r="E39" s="26"/>
      <c r="F39" s="27">
        <v>-1039</v>
      </c>
    </row>
    <row r="40" spans="4:6" ht="12.75">
      <c r="D40" s="115"/>
      <c r="E40" s="26"/>
      <c r="F40" s="115"/>
    </row>
    <row r="41" spans="2:6" ht="12.75">
      <c r="B41" t="s">
        <v>177</v>
      </c>
      <c r="D41" s="27">
        <v>36853.43172341625</v>
      </c>
      <c r="E41" s="26"/>
      <c r="F41" s="27">
        <v>4818</v>
      </c>
    </row>
    <row r="42" spans="4:6" ht="12.75">
      <c r="D42" s="27"/>
      <c r="E42" s="26"/>
      <c r="F42" s="27"/>
    </row>
    <row r="43" spans="2:6" ht="12.75">
      <c r="B43" t="s">
        <v>158</v>
      </c>
      <c r="D43" s="27">
        <v>-212.2953123369998</v>
      </c>
      <c r="E43" s="26"/>
      <c r="F43" s="27">
        <v>0</v>
      </c>
    </row>
    <row r="44" spans="2:6" ht="12.75">
      <c r="B44" t="s">
        <v>89</v>
      </c>
      <c r="D44" s="27">
        <v>296.5637922</v>
      </c>
      <c r="E44" s="26"/>
      <c r="F44" s="27">
        <v>392</v>
      </c>
    </row>
    <row r="45" spans="2:6" ht="12.75">
      <c r="B45" t="s">
        <v>35</v>
      </c>
      <c r="D45" s="27">
        <v>-49.9840152</v>
      </c>
      <c r="E45" s="26"/>
      <c r="F45" s="27">
        <v>-493</v>
      </c>
    </row>
    <row r="46" spans="4:6" ht="12.75">
      <c r="D46" s="27"/>
      <c r="E46" s="26"/>
      <c r="F46" s="27"/>
    </row>
    <row r="47" spans="2:6" ht="12.75">
      <c r="B47" t="s">
        <v>178</v>
      </c>
      <c r="D47" s="116">
        <v>36887.71618807925</v>
      </c>
      <c r="E47" s="26"/>
      <c r="F47" s="116">
        <v>4717</v>
      </c>
    </row>
    <row r="48" spans="4:6" ht="12.75">
      <c r="D48" s="27"/>
      <c r="E48" s="26"/>
      <c r="F48" s="27"/>
    </row>
    <row r="49" spans="2:6" ht="12.75">
      <c r="B49" s="22" t="s">
        <v>46</v>
      </c>
      <c r="D49" s="27"/>
      <c r="E49" s="26"/>
      <c r="F49" s="27"/>
    </row>
    <row r="50" spans="2:6" ht="12.75">
      <c r="B50" t="s">
        <v>37</v>
      </c>
      <c r="D50" s="27">
        <v>628.5595082830001</v>
      </c>
      <c r="E50" s="26"/>
      <c r="F50" s="117">
        <v>307</v>
      </c>
    </row>
    <row r="51" spans="2:6" ht="12.75">
      <c r="B51" t="s">
        <v>159</v>
      </c>
      <c r="D51" s="27">
        <v>-12530.113</v>
      </c>
      <c r="E51" s="26"/>
      <c r="F51" s="117">
        <v>-4784</v>
      </c>
    </row>
    <row r="52" spans="2:6" ht="12.75">
      <c r="B52" t="s">
        <v>173</v>
      </c>
      <c r="D52" s="27">
        <v>-30</v>
      </c>
      <c r="E52" s="26"/>
      <c r="F52" s="117">
        <v>0</v>
      </c>
    </row>
    <row r="53" spans="2:6" ht="12.75">
      <c r="B53" t="s">
        <v>174</v>
      </c>
      <c r="D53" s="27">
        <v>-24976.7929054</v>
      </c>
      <c r="E53" s="26"/>
      <c r="F53" s="117">
        <v>0</v>
      </c>
    </row>
    <row r="54" spans="2:6" ht="12.75">
      <c r="B54" t="s">
        <v>170</v>
      </c>
      <c r="D54" s="27">
        <v>-917.884</v>
      </c>
      <c r="E54" s="26"/>
      <c r="F54" s="117">
        <v>0</v>
      </c>
    </row>
    <row r="55" spans="2:6" ht="12.75">
      <c r="B55" t="s">
        <v>36</v>
      </c>
      <c r="D55" s="27">
        <v>177.792875</v>
      </c>
      <c r="E55" s="26"/>
      <c r="F55" s="117">
        <v>0</v>
      </c>
    </row>
    <row r="56" spans="2:6" ht="12.75" hidden="1">
      <c r="B56" s="23" t="s">
        <v>81</v>
      </c>
      <c r="C56" s="33"/>
      <c r="D56" s="117">
        <v>0</v>
      </c>
      <c r="E56" s="26"/>
      <c r="F56" s="117">
        <v>0</v>
      </c>
    </row>
    <row r="57" spans="2:6" ht="12.75" hidden="1">
      <c r="B57" t="s">
        <v>92</v>
      </c>
      <c r="D57" s="27">
        <v>0</v>
      </c>
      <c r="E57" s="26"/>
      <c r="F57" s="117">
        <v>0</v>
      </c>
    </row>
    <row r="58" spans="2:6" ht="12.75" hidden="1">
      <c r="B58" t="s">
        <v>82</v>
      </c>
      <c r="D58" s="27">
        <v>0</v>
      </c>
      <c r="E58" s="26"/>
      <c r="F58" s="117">
        <v>0</v>
      </c>
    </row>
    <row r="59" spans="2:6" ht="12.75" hidden="1">
      <c r="B59" t="s">
        <v>106</v>
      </c>
      <c r="D59" s="27">
        <v>0</v>
      </c>
      <c r="E59" s="26"/>
      <c r="F59" s="117">
        <v>0</v>
      </c>
    </row>
    <row r="60" spans="4:6" ht="12.75">
      <c r="D60" s="27"/>
      <c r="E60" s="26"/>
      <c r="F60" s="117"/>
    </row>
    <row r="61" spans="2:6" ht="12.75">
      <c r="B61" t="s">
        <v>113</v>
      </c>
      <c r="D61" s="116">
        <v>-37648.437522117</v>
      </c>
      <c r="E61" s="26"/>
      <c r="F61" s="116">
        <v>-4477</v>
      </c>
    </row>
    <row r="62" spans="4:6" ht="12.75">
      <c r="D62" s="27"/>
      <c r="E62" s="26"/>
      <c r="F62" s="27"/>
    </row>
    <row r="63" spans="2:6" ht="12.75">
      <c r="B63" s="22" t="s">
        <v>47</v>
      </c>
      <c r="D63" s="27"/>
      <c r="E63" s="26"/>
      <c r="F63" s="27"/>
    </row>
    <row r="64" spans="2:6" ht="12.75">
      <c r="B64" t="s">
        <v>160</v>
      </c>
      <c r="D64" s="27">
        <v>8804</v>
      </c>
      <c r="E64" s="26"/>
      <c r="F64" s="27">
        <v>25000</v>
      </c>
    </row>
    <row r="65" spans="2:6" ht="12.75">
      <c r="B65" t="s">
        <v>161</v>
      </c>
      <c r="D65" s="27">
        <v>-1029.698</v>
      </c>
      <c r="E65" s="26"/>
      <c r="F65" s="27">
        <v>0</v>
      </c>
    </row>
    <row r="66" spans="2:6" ht="12.75" hidden="1">
      <c r="B66" t="s">
        <v>104</v>
      </c>
      <c r="D66" s="27">
        <v>0</v>
      </c>
      <c r="E66" s="26"/>
      <c r="F66" s="27">
        <v>0</v>
      </c>
    </row>
    <row r="67" spans="2:6" ht="12.75">
      <c r="B67" t="s">
        <v>101</v>
      </c>
      <c r="D67" s="27">
        <v>6011.5</v>
      </c>
      <c r="E67" s="26"/>
      <c r="F67" s="27">
        <v>90</v>
      </c>
    </row>
    <row r="68" spans="2:6" ht="12.75" hidden="1">
      <c r="B68" t="s">
        <v>138</v>
      </c>
      <c r="D68" s="27">
        <v>0</v>
      </c>
      <c r="E68" s="26"/>
      <c r="F68" s="27">
        <v>0</v>
      </c>
    </row>
    <row r="69" spans="2:6" ht="12.75">
      <c r="B69" t="s">
        <v>90</v>
      </c>
      <c r="D69" s="27">
        <v>-11656.063116510004</v>
      </c>
      <c r="E69" s="26"/>
      <c r="F69" s="27">
        <v>-7203</v>
      </c>
    </row>
    <row r="70" spans="2:6" ht="12.75">
      <c r="B70" t="s">
        <v>40</v>
      </c>
      <c r="D70" s="27">
        <v>-3202.8065454626667</v>
      </c>
      <c r="E70" s="26"/>
      <c r="F70" s="27">
        <v>-1725</v>
      </c>
    </row>
    <row r="71" spans="2:6" ht="12.75">
      <c r="B71" t="s">
        <v>38</v>
      </c>
      <c r="D71" s="27">
        <v>-60.169</v>
      </c>
      <c r="E71" s="26"/>
      <c r="F71" s="27">
        <v>-127</v>
      </c>
    </row>
    <row r="72" spans="4:6" ht="12.75">
      <c r="D72" s="27"/>
      <c r="E72" s="26"/>
      <c r="F72" s="27"/>
    </row>
    <row r="73" spans="2:6" ht="12.75">
      <c r="B73" t="s">
        <v>179</v>
      </c>
      <c r="D73" s="116">
        <v>-1133.236661972671</v>
      </c>
      <c r="E73" s="26"/>
      <c r="F73" s="116">
        <v>16035</v>
      </c>
    </row>
    <row r="74" spans="4:6" ht="12.75">
      <c r="D74" s="27"/>
      <c r="E74" s="26"/>
      <c r="F74" s="27"/>
    </row>
    <row r="75" spans="2:6" ht="12.75">
      <c r="B75" s="22" t="s">
        <v>139</v>
      </c>
      <c r="D75" s="27">
        <v>-1893.9579960104204</v>
      </c>
      <c r="E75" s="26"/>
      <c r="F75" s="27">
        <v>16275</v>
      </c>
    </row>
    <row r="76" spans="4:6" ht="12.75">
      <c r="D76" s="27"/>
      <c r="E76" s="26"/>
      <c r="F76" s="27"/>
    </row>
    <row r="77" spans="2:6" ht="12.75">
      <c r="B77" s="22" t="s">
        <v>175</v>
      </c>
      <c r="D77" s="27">
        <v>4280.72</v>
      </c>
      <c r="E77" s="26"/>
      <c r="F77" s="27">
        <v>-4107</v>
      </c>
    </row>
    <row r="78" spans="2:6" ht="12.75">
      <c r="B78" t="s">
        <v>39</v>
      </c>
      <c r="D78" s="27">
        <v>131.20340529166666</v>
      </c>
      <c r="E78" s="26"/>
      <c r="F78" s="27">
        <v>-17</v>
      </c>
    </row>
    <row r="79" spans="4:6" ht="12.75">
      <c r="D79" s="27"/>
      <c r="E79" s="26"/>
      <c r="F79" s="27"/>
    </row>
    <row r="80" spans="2:6" ht="13.5" thickBot="1">
      <c r="B80" s="22" t="s">
        <v>176</v>
      </c>
      <c r="D80" s="34">
        <v>2517.9654092812466</v>
      </c>
      <c r="E80" s="26"/>
      <c r="F80" s="34">
        <v>12151</v>
      </c>
    </row>
    <row r="81" spans="4:6" ht="13.5" thickTop="1">
      <c r="D81" s="27"/>
      <c r="E81" s="26"/>
      <c r="F81" s="27"/>
    </row>
    <row r="82" spans="2:6" ht="12.75">
      <c r="B82" s="22" t="s">
        <v>75</v>
      </c>
      <c r="D82" s="27"/>
      <c r="E82" s="26"/>
      <c r="F82" s="27"/>
    </row>
    <row r="83" spans="2:6" ht="12.75">
      <c r="B83" t="s">
        <v>76</v>
      </c>
      <c r="D83" s="27">
        <v>13834.14879614</v>
      </c>
      <c r="E83" s="26"/>
      <c r="F83" s="27">
        <v>16178</v>
      </c>
    </row>
    <row r="84" spans="2:6" ht="12.75">
      <c r="B84" s="23" t="s">
        <v>77</v>
      </c>
      <c r="D84" s="27">
        <v>-11347.183598489999</v>
      </c>
      <c r="E84" s="26"/>
      <c r="F84" s="27">
        <v>-12422</v>
      </c>
    </row>
    <row r="85" spans="2:6" ht="12.75">
      <c r="B85" s="23" t="s">
        <v>78</v>
      </c>
      <c r="D85" s="115">
        <v>42954.8939054</v>
      </c>
      <c r="E85" s="26"/>
      <c r="F85" s="115">
        <v>8395</v>
      </c>
    </row>
    <row r="86" spans="2:6" ht="12.75">
      <c r="B86" s="23"/>
      <c r="D86" s="27">
        <v>45441.85910305</v>
      </c>
      <c r="E86" s="26"/>
      <c r="F86" s="27">
        <v>12151</v>
      </c>
    </row>
    <row r="87" spans="2:6" ht="12.75">
      <c r="B87" s="23" t="s">
        <v>156</v>
      </c>
      <c r="D87" s="27">
        <v>-42923.8939054</v>
      </c>
      <c r="E87" s="26"/>
      <c r="F87" s="27">
        <v>0</v>
      </c>
    </row>
    <row r="88" spans="2:6" ht="12.75">
      <c r="B88" s="23"/>
      <c r="D88" s="27"/>
      <c r="E88" s="26"/>
      <c r="F88" s="27"/>
    </row>
    <row r="89" spans="2:6" ht="13.5" thickBot="1">
      <c r="B89" s="23"/>
      <c r="D89" s="34">
        <v>2517.9651976500027</v>
      </c>
      <c r="E89" s="26"/>
      <c r="F89" s="34">
        <v>12151</v>
      </c>
    </row>
    <row r="90" spans="2:6" ht="13.5" thickTop="1">
      <c r="B90" s="23"/>
      <c r="D90" s="27"/>
      <c r="E90" s="26"/>
      <c r="F90" s="27"/>
    </row>
    <row r="91" spans="2:6" ht="12.75">
      <c r="B91" s="120" t="s">
        <v>188</v>
      </c>
      <c r="D91" s="27"/>
      <c r="E91" s="26"/>
      <c r="F91" s="27"/>
    </row>
    <row r="92" spans="2:6" ht="12.75">
      <c r="B92" s="121" t="s">
        <v>185</v>
      </c>
      <c r="D92" s="27"/>
      <c r="E92" s="26"/>
      <c r="F92" s="27"/>
    </row>
    <row r="93" spans="4:6" ht="12.75">
      <c r="D93" s="27"/>
      <c r="E93" s="26"/>
      <c r="F93" s="27"/>
    </row>
    <row r="94" spans="4:6" ht="12.75">
      <c r="D94" s="27"/>
      <c r="E94" s="26"/>
      <c r="F94" s="27"/>
    </row>
    <row r="95" spans="4:6" ht="12.75">
      <c r="D95" s="27"/>
      <c r="E95" s="26"/>
      <c r="F95" s="27"/>
    </row>
    <row r="96" spans="4:6" ht="12.75">
      <c r="D96" s="27"/>
      <c r="E96" s="26"/>
      <c r="F96" s="27"/>
    </row>
    <row r="97" spans="4:6" ht="12.75">
      <c r="D97" s="27"/>
      <c r="E97" s="26"/>
      <c r="F97" s="27"/>
    </row>
    <row r="98" spans="4:6" ht="12.75">
      <c r="D98" s="27"/>
      <c r="E98" s="26"/>
      <c r="F98" s="27"/>
    </row>
    <row r="99" spans="4:6" ht="12.75">
      <c r="D99" s="27"/>
      <c r="E99" s="26"/>
      <c r="F99" s="27"/>
    </row>
    <row r="100" spans="4:6" ht="12.75">
      <c r="D100" s="27"/>
      <c r="E100" s="26"/>
      <c r="F100" s="27"/>
    </row>
    <row r="101" spans="4:6" ht="12.75">
      <c r="D101" s="27"/>
      <c r="E101" s="26"/>
      <c r="F101" s="27"/>
    </row>
    <row r="102" spans="4:6" ht="12.75">
      <c r="D102" s="27"/>
      <c r="E102" s="26"/>
      <c r="F102" s="27"/>
    </row>
    <row r="103" spans="4:6" ht="12.75">
      <c r="D103" s="27"/>
      <c r="E103" s="26"/>
      <c r="F103" s="27"/>
    </row>
    <row r="104" spans="4:6" ht="12.75">
      <c r="D104" s="27"/>
      <c r="E104" s="26"/>
      <c r="F104" s="27"/>
    </row>
    <row r="105" spans="4:6" ht="12.75">
      <c r="D105" s="27"/>
      <c r="E105" s="26"/>
      <c r="F105" s="27"/>
    </row>
    <row r="106" spans="4:6" ht="12.75">
      <c r="D106" s="27"/>
      <c r="E106" s="26"/>
      <c r="F106" s="27"/>
    </row>
    <row r="107" spans="4:6" ht="12.75">
      <c r="D107" s="27"/>
      <c r="E107" s="26"/>
      <c r="F107" s="27"/>
    </row>
    <row r="108" spans="4:6" ht="12.75">
      <c r="D108" s="27"/>
      <c r="E108" s="26"/>
      <c r="F108" s="27"/>
    </row>
    <row r="109" spans="4:6" ht="12.75">
      <c r="D109" s="27"/>
      <c r="E109" s="26"/>
      <c r="F109" s="27"/>
    </row>
    <row r="110" spans="4:6" ht="12.75">
      <c r="D110" s="27"/>
      <c r="E110" s="26"/>
      <c r="F110" s="27"/>
    </row>
    <row r="111" spans="4:6" ht="12.75">
      <c r="D111" s="27"/>
      <c r="E111" s="26"/>
      <c r="F111" s="27"/>
    </row>
    <row r="112" spans="4:6" ht="12.75">
      <c r="D112" s="27"/>
      <c r="E112" s="26"/>
      <c r="F112" s="27"/>
    </row>
    <row r="113" spans="4:6" ht="12.75">
      <c r="D113" s="27"/>
      <c r="F113" s="27"/>
    </row>
    <row r="114" spans="4:6" ht="12.75">
      <c r="D114" s="27"/>
      <c r="F114" s="27"/>
    </row>
    <row r="115" spans="4:6" ht="12.75">
      <c r="D115" s="27"/>
      <c r="F115" s="27"/>
    </row>
    <row r="116" spans="4:6" ht="12.75">
      <c r="D116" s="27"/>
      <c r="F116" s="27"/>
    </row>
    <row r="117" spans="4:6" ht="12.75">
      <c r="D117" s="27"/>
      <c r="F117" s="27"/>
    </row>
    <row r="118" spans="4:6" ht="12.75">
      <c r="D118" s="27"/>
      <c r="F118" s="27"/>
    </row>
    <row r="119" spans="4:6" ht="12.75">
      <c r="D119" s="27"/>
      <c r="F119" s="27"/>
    </row>
    <row r="120" spans="4:6" ht="12.75">
      <c r="D120" s="27"/>
      <c r="F120" s="27"/>
    </row>
    <row r="121" spans="4:6" ht="12.75">
      <c r="D121" s="27"/>
      <c r="F121" s="27"/>
    </row>
    <row r="122" spans="4:6" ht="12.75">
      <c r="D122" s="27"/>
      <c r="F122" s="27"/>
    </row>
    <row r="123" spans="4:6" ht="12.75">
      <c r="D123" s="27"/>
      <c r="F123" s="27"/>
    </row>
    <row r="124" spans="4:6" ht="12.75">
      <c r="D124" s="27"/>
      <c r="F124" s="27"/>
    </row>
    <row r="125" spans="4:6" ht="12.75">
      <c r="D125" s="27"/>
      <c r="F125" s="27"/>
    </row>
    <row r="126" spans="4:6" ht="12.75">
      <c r="D126" s="27"/>
      <c r="F126" s="27"/>
    </row>
    <row r="127" spans="4:6" ht="12.75">
      <c r="D127" s="27"/>
      <c r="F127" s="27"/>
    </row>
  </sheetData>
  <sheetProtection/>
  <printOptions/>
  <pageMargins left="0.5" right="0.5" top="0.25" bottom="0.25" header="0.5" footer="0.5"/>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SAAG Corporation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TrudyTan</dc:creator>
  <cp:keywords/>
  <dc:description/>
  <cp:lastModifiedBy>SAAG</cp:lastModifiedBy>
  <cp:lastPrinted>2006-08-21T07:57:24Z</cp:lastPrinted>
  <dcterms:created xsi:type="dcterms:W3CDTF">2002-10-29T01:49:51Z</dcterms:created>
  <dcterms:modified xsi:type="dcterms:W3CDTF">2006-08-21T09:03:21Z</dcterms:modified>
  <cp:category/>
  <cp:version/>
  <cp:contentType/>
  <cp:contentStatus/>
</cp:coreProperties>
</file>